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4172" windowHeight="8592" tabRatio="895"/>
  </bookViews>
  <sheets>
    <sheet name="1. Format NL FOA" sheetId="50" r:id="rId1"/>
    <sheet name="2. Format ENG FOA" sheetId="51" r:id="rId2"/>
    <sheet name="3. Begrotingsformat FOA" sheetId="52" r:id="rId3"/>
    <sheet name="EUR strategie" sheetId="40" r:id="rId4"/>
    <sheet name="Koers 28 Strategie" sheetId="41"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20" i="52" l="1"/>
  <c r="AC51" i="52"/>
  <c r="AC50" i="52"/>
  <c r="AC49" i="52"/>
  <c r="AC48" i="52"/>
  <c r="AC47" i="52"/>
  <c r="AC52" i="52" s="1"/>
  <c r="AC46" i="52"/>
  <c r="P52" i="52"/>
  <c r="AC42" i="52"/>
  <c r="AC41" i="52"/>
  <c r="AC40" i="52"/>
  <c r="AC35" i="52"/>
  <c r="AC34" i="52"/>
  <c r="AC33" i="52"/>
  <c r="AC32" i="52"/>
  <c r="AC31" i="52"/>
  <c r="AC30" i="52"/>
  <c r="AC29" i="52"/>
  <c r="AC28" i="52"/>
  <c r="AC27" i="52"/>
  <c r="AC26" i="52"/>
  <c r="AC19" i="52"/>
  <c r="AC18" i="52"/>
  <c r="AC17" i="52"/>
  <c r="AC16" i="52"/>
  <c r="AC15" i="52"/>
  <c r="AC14" i="52"/>
  <c r="AC13" i="52"/>
  <c r="P23" i="52"/>
  <c r="AB35" i="52"/>
  <c r="AB34" i="52"/>
  <c r="AB33" i="52"/>
  <c r="AB32" i="52"/>
  <c r="AB31" i="52"/>
  <c r="AB30" i="52"/>
  <c r="AB29" i="52"/>
  <c r="AB28" i="52"/>
  <c r="AB27" i="52"/>
  <c r="AB26" i="52"/>
  <c r="AB25" i="52"/>
  <c r="AB24" i="52"/>
  <c r="AB23" i="52"/>
  <c r="AB22" i="52"/>
  <c r="AB21" i="52"/>
  <c r="AB20" i="52"/>
  <c r="AB18" i="52"/>
  <c r="AB17" i="52"/>
  <c r="AB16" i="52"/>
  <c r="AB15" i="52"/>
  <c r="AB14" i="52"/>
  <c r="AB13" i="52"/>
  <c r="AB12" i="52"/>
  <c r="Y35" i="52"/>
  <c r="Y34" i="52"/>
  <c r="Y33" i="52"/>
  <c r="Y32" i="52"/>
  <c r="Y31" i="52"/>
  <c r="Y30" i="52"/>
  <c r="Y29" i="52"/>
  <c r="Y28" i="52"/>
  <c r="Y27" i="52"/>
  <c r="Y26" i="52"/>
  <c r="Y25" i="52"/>
  <c r="Y24" i="52"/>
  <c r="Y23" i="52"/>
  <c r="Y22" i="52"/>
  <c r="Y21" i="52"/>
  <c r="Y20" i="52"/>
  <c r="Y18" i="52"/>
  <c r="Y17" i="52"/>
  <c r="Y16" i="52"/>
  <c r="Y15" i="52"/>
  <c r="Y14" i="52"/>
  <c r="Y13" i="52"/>
  <c r="Y12" i="52"/>
  <c r="AC12" i="52" s="1"/>
  <c r="V35" i="52"/>
  <c r="V34" i="52"/>
  <c r="V33" i="52"/>
  <c r="V32" i="52"/>
  <c r="V31" i="52"/>
  <c r="V30" i="52"/>
  <c r="V29" i="52"/>
  <c r="V28" i="52"/>
  <c r="V27" i="52"/>
  <c r="V26" i="52"/>
  <c r="V25" i="52"/>
  <c r="V24" i="52"/>
  <c r="V23" i="52"/>
  <c r="V22" i="52"/>
  <c r="V21" i="52"/>
  <c r="V18" i="52"/>
  <c r="V17" i="52"/>
  <c r="V16" i="52"/>
  <c r="V15" i="52"/>
  <c r="V14" i="52"/>
  <c r="V13" i="52"/>
  <c r="V12" i="52"/>
  <c r="AB19" i="52"/>
  <c r="Y19" i="52"/>
  <c r="P19" i="52"/>
  <c r="AB52" i="52"/>
  <c r="AB42" i="52"/>
  <c r="AB41" i="52"/>
  <c r="AB40" i="52"/>
  <c r="AB39" i="52"/>
  <c r="AB43" i="52" s="1"/>
  <c r="Y52" i="52"/>
  <c r="Y42" i="52"/>
  <c r="Y41" i="52"/>
  <c r="Y40" i="52"/>
  <c r="Y39" i="52"/>
  <c r="Y43" i="52" s="1"/>
  <c r="V52" i="52"/>
  <c r="S52" i="52"/>
  <c r="V42" i="52"/>
  <c r="S42" i="52"/>
  <c r="P42" i="52"/>
  <c r="V41" i="52"/>
  <c r="S41" i="52"/>
  <c r="P41" i="52"/>
  <c r="V40" i="52"/>
  <c r="S40" i="52"/>
  <c r="P40" i="52"/>
  <c r="V39" i="52"/>
  <c r="V43" i="52" s="1"/>
  <c r="S39" i="52"/>
  <c r="S43" i="52" s="1"/>
  <c r="P39" i="52"/>
  <c r="P43" i="52" s="1"/>
  <c r="P34" i="52"/>
  <c r="E34" i="52"/>
  <c r="F34" i="52" s="1"/>
  <c r="K34" i="52" s="1"/>
  <c r="P33" i="52"/>
  <c r="E33" i="52"/>
  <c r="F33" i="52" s="1"/>
  <c r="P32" i="52"/>
  <c r="E32" i="52"/>
  <c r="F32" i="52" s="1"/>
  <c r="G32" i="52" s="1"/>
  <c r="H32" i="52" s="1"/>
  <c r="M32" i="52" s="1"/>
  <c r="P31" i="52"/>
  <c r="E31" i="52"/>
  <c r="F31" i="52" s="1"/>
  <c r="K31" i="52" s="1"/>
  <c r="P30" i="52"/>
  <c r="E30" i="52"/>
  <c r="P29" i="52"/>
  <c r="E29" i="52"/>
  <c r="F29" i="52" s="1"/>
  <c r="G29" i="52" s="1"/>
  <c r="H29" i="52" s="1"/>
  <c r="M29" i="52" s="1"/>
  <c r="P28" i="52"/>
  <c r="E28" i="52"/>
  <c r="J28" i="52" s="1"/>
  <c r="S28" i="52" s="1"/>
  <c r="P27" i="52"/>
  <c r="E27" i="52"/>
  <c r="J27" i="52" s="1"/>
  <c r="P26" i="52"/>
  <c r="E26" i="52"/>
  <c r="F26" i="52" s="1"/>
  <c r="G26" i="52" s="1"/>
  <c r="H26" i="52" s="1"/>
  <c r="M26" i="52" s="1"/>
  <c r="P25" i="52"/>
  <c r="E25" i="52"/>
  <c r="J25" i="52" s="1"/>
  <c r="S25" i="52" s="1"/>
  <c r="P24" i="52"/>
  <c r="E24" i="52"/>
  <c r="F24" i="52" s="1"/>
  <c r="E23" i="52"/>
  <c r="F23" i="52" s="1"/>
  <c r="G23" i="52" s="1"/>
  <c r="H23" i="52" s="1"/>
  <c r="M23" i="52" s="1"/>
  <c r="P22" i="52"/>
  <c r="E22" i="52"/>
  <c r="J22" i="52" s="1"/>
  <c r="S22" i="52" s="1"/>
  <c r="P21" i="52"/>
  <c r="E21" i="52"/>
  <c r="J21" i="52" s="1"/>
  <c r="P20" i="52"/>
  <c r="E20" i="52"/>
  <c r="F20" i="52" s="1"/>
  <c r="G20" i="52" s="1"/>
  <c r="H20" i="52" s="1"/>
  <c r="M20" i="52" s="1"/>
  <c r="E19" i="52"/>
  <c r="J19" i="52" s="1"/>
  <c r="S19" i="52" s="1"/>
  <c r="P18" i="52"/>
  <c r="E18" i="52"/>
  <c r="J18" i="52" s="1"/>
  <c r="P17" i="52"/>
  <c r="E17" i="52"/>
  <c r="F17" i="52" s="1"/>
  <c r="G17" i="52" s="1"/>
  <c r="H17" i="52" s="1"/>
  <c r="M17" i="52" s="1"/>
  <c r="P16" i="52"/>
  <c r="E16" i="52"/>
  <c r="J16" i="52" s="1"/>
  <c r="S16" i="52" s="1"/>
  <c r="P15" i="52"/>
  <c r="E15" i="52"/>
  <c r="F15" i="52" s="1"/>
  <c r="P14" i="52"/>
  <c r="E14" i="52"/>
  <c r="F14" i="52" s="1"/>
  <c r="G14" i="52" s="1"/>
  <c r="H14" i="52" s="1"/>
  <c r="M14" i="52" s="1"/>
  <c r="P13" i="52"/>
  <c r="E13" i="52"/>
  <c r="J13" i="52" s="1"/>
  <c r="S13" i="52" s="1"/>
  <c r="P12" i="52"/>
  <c r="F12" i="52"/>
  <c r="G12" i="52" s="1"/>
  <c r="E12" i="52"/>
  <c r="J12" i="52" s="1"/>
  <c r="AC25" i="52" l="1"/>
  <c r="AB36" i="52"/>
  <c r="AC22" i="52"/>
  <c r="AC20" i="52"/>
  <c r="AB55" i="52"/>
  <c r="AC39" i="52"/>
  <c r="AC43" i="52" s="1"/>
  <c r="K33" i="52"/>
  <c r="G33" i="52"/>
  <c r="H33" i="52" s="1"/>
  <c r="M33" i="52" s="1"/>
  <c r="J34" i="52"/>
  <c r="S34" i="52" s="1"/>
  <c r="K12" i="52"/>
  <c r="P36" i="52"/>
  <c r="L12" i="52"/>
  <c r="H12" i="52"/>
  <c r="M12" i="52" s="1"/>
  <c r="L29" i="52"/>
  <c r="L23" i="52"/>
  <c r="L17" i="52"/>
  <c r="J33" i="52"/>
  <c r="S33" i="52" s="1"/>
  <c r="S12" i="52"/>
  <c r="Y36" i="52"/>
  <c r="Y55" i="52" s="1"/>
  <c r="L33" i="52"/>
  <c r="L32" i="52"/>
  <c r="L26" i="52"/>
  <c r="L20" i="52"/>
  <c r="L14" i="52"/>
  <c r="G34" i="52"/>
  <c r="K24" i="52"/>
  <c r="G24" i="52"/>
  <c r="K15" i="52"/>
  <c r="G15" i="52"/>
  <c r="G31" i="52"/>
  <c r="F21" i="52"/>
  <c r="J31" i="52"/>
  <c r="S31" i="52" s="1"/>
  <c r="J32" i="52"/>
  <c r="S32" i="52" s="1"/>
  <c r="J23" i="52"/>
  <c r="S23" i="52" s="1"/>
  <c r="AC23" i="52" s="1"/>
  <c r="J20" i="52"/>
  <c r="S20" i="52" s="1"/>
  <c r="J26" i="52"/>
  <c r="S26" i="52" s="1"/>
  <c r="F18" i="52"/>
  <c r="S21" i="52"/>
  <c r="AC21" i="52" s="1"/>
  <c r="J29" i="52"/>
  <c r="S29" i="52" s="1"/>
  <c r="J24" i="52"/>
  <c r="S24" i="52" s="1"/>
  <c r="AC24" i="52" s="1"/>
  <c r="F27" i="52"/>
  <c r="F30" i="52"/>
  <c r="F19" i="52"/>
  <c r="J30" i="52"/>
  <c r="S30" i="52" s="1"/>
  <c r="S18" i="52"/>
  <c r="F16" i="52"/>
  <c r="F22" i="52"/>
  <c r="J15" i="52"/>
  <c r="S15" i="52" s="1"/>
  <c r="F13" i="52"/>
  <c r="F25" i="52"/>
  <c r="S27" i="52"/>
  <c r="F28" i="52"/>
  <c r="K20" i="52"/>
  <c r="K17" i="52"/>
  <c r="K23" i="52"/>
  <c r="K14" i="52"/>
  <c r="K26" i="52"/>
  <c r="K29" i="52"/>
  <c r="K32" i="52"/>
  <c r="J14" i="52"/>
  <c r="S14" i="52" s="1"/>
  <c r="J17" i="52"/>
  <c r="S17" i="52" s="1"/>
  <c r="AC36" i="52" l="1"/>
  <c r="P55" i="52"/>
  <c r="H31" i="52"/>
  <c r="M31" i="52" s="1"/>
  <c r="L31" i="52"/>
  <c r="H15" i="52"/>
  <c r="M15" i="52" s="1"/>
  <c r="L15" i="52"/>
  <c r="H24" i="52"/>
  <c r="M24" i="52" s="1"/>
  <c r="L24" i="52"/>
  <c r="H34" i="52"/>
  <c r="M34" i="52" s="1"/>
  <c r="L34" i="52"/>
  <c r="K19" i="52"/>
  <c r="V19" i="52" s="1"/>
  <c r="G19" i="52"/>
  <c r="K30" i="52"/>
  <c r="G30" i="52"/>
  <c r="K27" i="52"/>
  <c r="G27" i="52"/>
  <c r="K28" i="52"/>
  <c r="G28" i="52"/>
  <c r="K25" i="52"/>
  <c r="G25" i="52"/>
  <c r="K18" i="52"/>
  <c r="G18" i="52"/>
  <c r="K21" i="52"/>
  <c r="G21" i="52"/>
  <c r="K13" i="52"/>
  <c r="G13" i="52"/>
  <c r="K22" i="52"/>
  <c r="G22" i="52"/>
  <c r="K16" i="52"/>
  <c r="G16" i="52"/>
  <c r="S36" i="52"/>
  <c r="S55" i="52" s="1"/>
  <c r="H19" i="52" l="1"/>
  <c r="M19" i="52" s="1"/>
  <c r="L19" i="52"/>
  <c r="H18" i="52"/>
  <c r="M18" i="52" s="1"/>
  <c r="L18" i="52"/>
  <c r="H25" i="52"/>
  <c r="M25" i="52" s="1"/>
  <c r="L25" i="52"/>
  <c r="H16" i="52"/>
  <c r="M16" i="52" s="1"/>
  <c r="L16" i="52"/>
  <c r="H22" i="52"/>
  <c r="M22" i="52" s="1"/>
  <c r="L22" i="52"/>
  <c r="H28" i="52"/>
  <c r="M28" i="52" s="1"/>
  <c r="L28" i="52"/>
  <c r="H13" i="52"/>
  <c r="M13" i="52" s="1"/>
  <c r="L13" i="52"/>
  <c r="H27" i="52"/>
  <c r="M27" i="52" s="1"/>
  <c r="L27" i="52"/>
  <c r="H21" i="52"/>
  <c r="M21" i="52" s="1"/>
  <c r="L21" i="52"/>
  <c r="H30" i="52"/>
  <c r="M30" i="52" s="1"/>
  <c r="L30" i="52"/>
  <c r="V36" i="52"/>
  <c r="V55" i="52" s="1"/>
  <c r="AC55" i="52" s="1"/>
  <c r="AC56" i="52" l="1"/>
</calcChain>
</file>

<file path=xl/sharedStrings.xml><?xml version="1.0" encoding="utf-8"?>
<sst xmlns="http://schemas.openxmlformats.org/spreadsheetml/2006/main" count="246" uniqueCount="215">
  <si>
    <t>We (EUR) intend to</t>
  </si>
  <si>
    <t>Onderwerpen die het Erasmus MC gaat aanpakken</t>
  </si>
  <si>
    <t>Wat is er nodig vanuit de EUR</t>
  </si>
  <si>
    <t>Wat is er nodig vanuit de het Erasmus MC</t>
  </si>
  <si>
    <t>Digitaliserings benodigdheden</t>
  </si>
  <si>
    <t>1. Education is rooted in Erasmian Values</t>
  </si>
  <si>
    <t>1a. Erasmus University translates Erasmian Values (maatschappelijk betrokken, wereldburgerschap, ondernemend, ruimdenkend) into learning goals, didactical frameworks and learning activities in bachelor and master programs.</t>
  </si>
  <si>
    <t>1a1. Studenten kunnen op een geïntegreerde manier aan de ontwikkeling van vooraf vastgelegde competenties werken. Het onderwijs van het Erasmus MC is opgebouwd volgens de nieuwste (wetenschappelijke) inzichten over didactiek en leren en ontwikkelen, inclusief toepassing van innovatieve leervormen en aansluitend bij de maatschappelijke behoefte. Een inzichtelijk dashboard met feedback modules is in ontwikkeling.</t>
  </si>
  <si>
    <t xml:space="preserve">Aandacht voor welzijn en veiligheid van zowel studenten, docenten als patiënten: denk aan goed werkende logistiek, VOG, vaccinatiebeleid, stages, etc. </t>
  </si>
  <si>
    <t xml:space="preserve">- Dashboarding: Er moet een dashboard, studievolg en leersysteem zijn die de ontwikkelingen van studenten in programmatisch toetsen automatisch kan overzien en beoordelen. Het huidige dashboard en plaats in het digitale systeem moet nog verbeterd worden zodat informatie automatisch uitgewisseld en geregistreerd kan worden. Daarnaast moet er aanvullende nieuwe dashboarden worden ontwikkeld specifiek voor de docent en de studenten die aan die docent gekoppeld zijn en een dashboard voor de besliscomissie.
</t>
  </si>
  <si>
    <t xml:space="preserve">1a2. Er wordt regelmatig geevalueerd of wat we doen aansluit bij de beleving van de student. Uitkomsten van evaluaties worden gebruikt om het onderwijs eventueel aan te passen. Daarnaast wordt ingezet op co-creatie waarbij studenten actief betrokken zijn bij het te ontwikkelen onderwijs en vormgeving van het onderwijslandschap. Zij hebben door ervaring regelmatig een andere kijk op vakken, curricula en het Eramsus MC als onderwijsomgeving dan docenten en opleidingen. </t>
  </si>
  <si>
    <t>Voldoende kwaliteitsadviseurs en onderwijskundigen, en een nieuw evaluatieprogramma- en systeem (EvaSys werkt niet meer goed)</t>
  </si>
  <si>
    <t>Nieuw evaluatiesysteem</t>
  </si>
  <si>
    <t>1a3. Alle onderwijsprogramma’s sluiten aan op de meest recente inzichten over didactiek en leren, maken gebruik van technologische toepassingen waar dit van waarde is en passen zich voortdurend aan op het veranderende zorg- en onderzoekslandschap, met een focus op positieve maatschappelijke impact. Docenten ontvangen regelmatig trainingen</t>
  </si>
  <si>
    <t xml:space="preserve">Nederlands en Engelstalige BKO/SKO trainingen, aangepast op onze onderwijsprogramma's, vrij van kosten, gegeven op locatie Erasmus MC. </t>
  </si>
  <si>
    <t>Onderwijskundige ondersteuning; bewaking van inhoud van de curricula. Er gaat historisch gezien veel aandacht uit naar geneeskunde, maar ook onze andere opleidingen moeten adequaat worden ondersteund met betrekking tot aanpassingen/modernisering van onderwijsvormen en m.b.t. ondersteuning door onderwijskundigen.
Mogelijkheden voor hybride-, online- en blended onderwijs</t>
  </si>
  <si>
    <t>1a4. Our research master programs are internationally oriented with students and teachers from all over the world, together seeking for solutions to current global health problems that affect us all (eg. planetary health, global public health issues, epidemics and pandemics, illness related to the aging population, stress and burnout among healthcare professionals, sustainable healthcare systems, healthcare for disaster areas). Students learn how to conduct impact driven research. In addition, by performing fundamental biomedical research knowlegde and tools are generated necessary to combat current and future challenges.</t>
  </si>
  <si>
    <t>Global orientation. Sufficient resources (and generosity!) to attract international renowned faculty to the Erasmus MC. The realization that research costs money and resources and requires investments in novel methodologies and people.</t>
  </si>
  <si>
    <t>1a5. Erasmus MC wil met een aantal practisch oplossingen studenten beter faciliteren om het beste uit zichzelf te halen.
a. Creeren van een database met stageplekken waarin studenten laagdrempelig kunnen zoeken en afpsraken kunnen vastleggen. 
b. Professionele vertaling van formulieren en documenten in het Engels. 
c. Chat-functie incl. AI afhandeling t.b.v. eerste lijn: snelle afhandeling van vragen van studenten. 
d. Ruilfunctie voor onderwijs. Studenten moeten nu vaak via e-mail contact opnemen met docenten als ze willen ruilen van een verplichte les. 
e. Een digitaal platform waarop studenten als een soort marktplaats hulp en aanbod samen kunnen laten komen. Dit kan tevens gebruikt worden voor coschap-ruilingen en PR voor evenementen of acties.</t>
  </si>
  <si>
    <t>1a6. Ons Digitale landschap moet de didactische frameworks ondersteunen in een geautomatiseerd ketenproces, zodat learning activities ook daadwerkelijk in de online wereld kunnen plaatsvinden en resultaten worden gecommuniceerd.</t>
  </si>
  <si>
    <t>- Innovatieve Leervormen: e-module software dat up-to-date is, modulair is, (uit te breiden en onderdelen kiezen), en daarmee meerdere games/applicaties vervangt. Deze e-module software moet zelf in te richten zijn door docenten en data door kunnen sturen met bijv. API's. 
- Innovatieve Leervormen: Platform/LMS/ELO aansluitend bij e-modules. Er moet iets staan dat herkent waar een student is gebleven en wat deze heeft voltooid. Je moet kunnen zien waar. Dit platform moet door het hele huis te gebruiken zijn. 
- Innovatieve leervormen: Studenten discussie, leer en interactie omgeving. Er moet voor studenten (in applicatie vorm op je telefoon en ipad) vorm zijn om dagelijks met microlearnings hun lesstof bij te spijkeren. Ze moeten simpel kunnen communiceren met hun medestudenten en docenten. er moeten inhoudelijke discussies en vragen ontstaan over de lesstof.
- People count: Er moet een goed systeem worden ontwikkeld waarbij er anoniem geteld kan worden hoeveel studenten er in ruimtes aanwezig zijn. Je wilt dit overzichtelijk zien en vergelijken in tijd en geplande aantallen studenten.
-Tracking performances: Je wilt met de opkomst per les inzien hoe deze heeft gescoord. Hoeveel mensen waren er aanwezig? Hoe lang duurde de les? Hoe lang was voor de les gereserveerd? (zowel ruimte als SBU) Hoeveel mensen hebben de bijpassende voorbereiding gedaan? Deze data moet bij elkaar staan en aan elkaar gekoppeld zijn. 
- Innovatieve leervormen: Peerfeedback: Studenten en docenten moeten elkaar feedback kunnen geven dat in de systemen verwerkt kan worden (middels API's). Het liefst vanuit het porfolio/toets systeem.
Innovatieve leervormen: opnemen van content middels 360 video's, green screens, VR content zelf maken.</t>
  </si>
  <si>
    <t>1b. Erasmus University introduces new students and staff members to the meaning of our Values (maatschappelijk betrokken, wereldburgerschap, ondernemend, ruimdenkend).</t>
  </si>
  <si>
    <t xml:space="preserve">1b1. Er is ruime aandacht voor attitude en communicatie binnen ons onderwijs (lijn klinische vaardigheden en academische vorming). Maatschappelijke betrokkenheid en Sustainable Health komen terug in al onze curricula.  Reflectiebijeenkomsten waar studenten samen met de staf terugblikken op het onderwijs van het recent doorlopen semester.
</t>
  </si>
  <si>
    <t xml:space="preserve">Ontwikkeling van meer extramurale coschappen: financien en middelen voor het coschap ouderengeneeskunde. Tevens zijn er financiën en middelen nodig om projectonderwijs goed uit te voeren. Dit geldt zeker voor stakeholdermanagement, iets wat wellicht facultair aangepakt moet gaan worden. </t>
  </si>
  <si>
    <t>1b2. Er wordt een kanaal (website, teamspagina) ingericht met daarin uitgebreide informatie over de voortgang op alle kwaliteitsverbeterende projecten zodat studenten en docenten goed op de hoogte zijn van wat er speelt binnen het ErasmusMC. Op deze manier herkennen zij onze Erasmian values.</t>
  </si>
  <si>
    <t>Ontlasten van onderwijsafdeling door communicatie.</t>
  </si>
  <si>
    <t>1b3. Met ingang van studiejaar 2025/2026 zijn in alle opleidingsprogramma’s de kennisthema’s technologie, duurzaamheid, passende zorg en preventie en maatschappelijk handelen onderdeel van de (keuze) curricula. Contacten met stakeholders (GGZ, verslaafdenzorg, verpleeghuizen, affiliatieziekenhuizen maar ook met de faculteiten van de EUR, TUDelft, LUMC) zijn reeds aanwezig en worden indien nodig uitgebreid.</t>
  </si>
  <si>
    <t>1c. Erasmus University organizes an annual dialogue on the meaning of our Erasmian Values.</t>
  </si>
  <si>
    <t>1d. Course for every new teacher/student</t>
  </si>
  <si>
    <t xml:space="preserve">1d1. Eerstejaars bachelor studenten nanobiology starten met het vak "introduction to studying nanobiology", waar een onderdeel een onboarding programma is om ze wegwijs te maken in beide universiteiten, studievaardigheden laten opdoen via opdrachten,  groepswerk en info-sessies met geintegreerd mentoraat. Hier beginnen ze met het leggen van een basis voor duurzame vaardigheden (durable skills: lifelong personal en professional skills). Dit vak wordt verder uitgebreid en een template doorontwikkeld als een template voor een introductievak zodat andere opleidingen dit kunnen overnemen. </t>
  </si>
  <si>
    <t>Docenten ontvangen binnen het Erasmus MC een eigen introductie, voor studenten is een centrale introductie goed om ze meer gevoel te geven bij de universiteit.</t>
  </si>
  <si>
    <t xml:space="preserve">Integratie onboarding programma in het teachting portal (dat nog in ontwikkeling is). Een blended programma waarbij ondersteuning beschikbaar is voor het verzorgen en ontwikkelen van docentprofessionalisering. Voor studenten is de ontwikkeling van een onboardingprogramma op het onderwijsprogramma (inclusief nieuwe onderwijsvormen, programmatisch toetsen en de opleidingsvisie en bijbeordende zwaartepunten) wenselijk om naast het inhoudelijke programma aan te bieden, zodat zij goed meegenomen worden in de visie van de EUR en Erasmus MC. </t>
  </si>
  <si>
    <t>1e. Annual Conference</t>
  </si>
  <si>
    <t xml:space="preserve">1e1. Organisatie van een jaarlijkse facultaire onderwijsdag in het Erasmus MC voor en door docenten. Tijdens deze dag worden in plenaire sessies en workshops de vele facetten het onderwijs, onderwijsontwikkeling en onderwijsinnovaties  in de faculteit onder de aandacht gebracht, kunnen nieuwe contacten worden gelegd en zien docenten welke onderwijsontwikkelingen plaatsvinden in andere curricula. </t>
  </si>
  <si>
    <t>Opzetten werkgroep om onderwijsdag te plannen en vorm te geven.</t>
  </si>
  <si>
    <t>2. Impact Driven Education builds student capacity.</t>
  </si>
  <si>
    <t>2a. Students take active responsibility in their lifelong personal and professional development.</t>
  </si>
  <si>
    <t xml:space="preserve">2a1. De lijn Vorming Identiteit en Professionaliteit (VIP) zorgt ervoor dat studenten zichzelf leren kennen in relatie tot het beroep waar ze naartoe groeien. Ze leren de vaardigheden aan waarmee ze zich een leven lang kunnen blijven ontwikkelen. VIP richt zich op het leren participeren in een veranderende en diverse maatschappij met nadruk op duurzame inzetbaarheid. Om er voor anderen te kunnen zijn, horen studenten in de eerste plaats goed voor zichzelf te zorgen (welzijn is een logisch onderdeel van de ontwikkleing van de student). Dit vraagt om (emotionele) stabiliteit, weerbaarheid en veerkracht. Daarnaast biedt VIP een breed keuzepalet aan onderwijsactiviteiten voor loopbaanoriëntatie en persoonlijke ontwikkeling. </t>
  </si>
  <si>
    <t>In de VIP winkel worden diverse programma's aangeboden waaruit de student kan kiezen. Een aantal van deze programma's is onderdeel van de student-ondersteuning geboden vanuit Centraal. Verdere ontwikkeling van het cursus/ondersteuningsaanbod vanuit de EUR wordt met interesse gevolgd en waar van nut ook aangeboden via de VIP lijn</t>
  </si>
  <si>
    <t xml:space="preserve">De VIP lijn en het MATCH programma worden op een betaalbare en duurzame manier geintegreerd </t>
  </si>
  <si>
    <t>- Breed "skills" systeem dat communiceert en de skills, opleidingen en status van alle studerende binnen het Erasmus MC kan inzien.
- Innovatieve leervormen: Studenten discussie, leer en interactie omgeving. Er moet voor studenten (in applicatie vorm op je telefoon en ipad) vorm zijn om dagelijks met microlearnings hun lesstof bij te spijkeren. Ze moeten simpel kunnen communiceren met hun medestudenten en docenten. er moeten inhoudelijke discussies en vragen ontstaan over de lesstof.
- Innovatieve Leervormen: Huisbreed Curiculum informatiesysteem (CIS) voor duidelijkheid in curriculum en keuzes.
- Innovatieve Leervormen: Curriculum-Winkel waarbij (wellicht per studierichting/vorm) je keuze in workshops, keuzevakken en andere leereenheiden kan inzien en toevoegen.</t>
  </si>
  <si>
    <t>2a2. Er is ruimte en aandacht voor het ontwikkelen van een eigen identiteit en het ontdekken van onvermoede talenten. Studenten mogen groeien op hun eigen manier, en mogen falen en hiervan leren in een veilige omgeving. Wij moedigen studenten aan de beroepskeuze te maken die het beste bij hen past.</t>
  </si>
  <si>
    <t>Loopbaan coaching zou ook vanuit de EUR kunnen worden aangeboden, maar moet wel aansluiten bij de opleidingen die we bij het Erasmus MC aanbieden.</t>
  </si>
  <si>
    <t>Er is  goede loopbaancoaching nodig, met specifieke kennis en expertise op het gebiede van de mogelijke uitstroomprofielen van de opleiding Geneeskunde en de research masters.</t>
  </si>
  <si>
    <t>- Innovatieve Leervormen: Persoonlijk pad: 
- Innovatieve Leervormen: Persoonlijk hulp bij je pad</t>
  </si>
  <si>
    <t xml:space="preserve">2a3. Kracht van de ReMa's is dat het kleine opleidingen zijn waar via studenten zich ontwikkelen door een combinatie van cursussen en onderzoeksprojecten. Dit maakt veel interactie tussen docenten en studenten mogelijk. Vooral binnen de onderzoeksprojecten is veel keuzeruimte.  </t>
  </si>
  <si>
    <t>2a4. Wij stellen onze medezeggenschap in staat om namens de achterban mee te praten over de invulling van het onderwijs en de manier waarop wij studenten stimuleren om hun capaciteiten ten volle te benutten.
We gaan werken met een jaaragenda van de opleidingen. In de jaaragenda geven we aan wat onze korte en lange termijn plannen zijn. De jaaragenda wordt parallel met het begrotingstraject aangeboden aan de medezeggenschap ter advisering en aan de GV ter instemming. Rond de zomer wordt gerapporteerd naar de medezeggenschap over de voortgang; rond de winter  worden de nieuwe plannen voor het volgende jaar gepresenteerd.
De jaaragenda wordt breed in de organisatie besproken en waar mogelijk wordt samenwerking tussen opleidingen en faculteiten gezocht. Initiatieven met betrekking tot de convergentie worden ook in de jaaragenda opgenomen.</t>
  </si>
  <si>
    <t xml:space="preserve">Gebalanceerde Gezamenlijke Vergadering met gedeelde inbreng van student en docent, als navolging van de Bestuurlijke Kaart </t>
  </si>
  <si>
    <t>2b. Erasmus University supports and enables students to develop their personal and professional skills as part of their core bachelor and/or master programs.</t>
  </si>
  <si>
    <r>
      <t>2b1. Wij werken aan programmatic ass</t>
    </r>
    <r>
      <rPr>
        <sz val="11"/>
        <rFont val="Aptos Narrow"/>
        <family val="2"/>
        <scheme val="minor"/>
      </rPr>
      <t xml:space="preserve">essment (ontwikkelingsgericht toetsen): </t>
    </r>
    <r>
      <rPr>
        <sz val="11"/>
        <color theme="1"/>
        <rFont val="Aptos Narrow"/>
        <family val="2"/>
        <scheme val="minor"/>
      </rPr>
      <t>Toetsen zijn bedoeld om het leerproces van de student te ondersteunen. Dit houdt in dat toetsen studenten uitnodigen tot leren. Studenten ontvangen ontwikkelingsgerichte feedback op hun prestaties en krijgen tijd om hierop te reflecteren. De opleiding volgt het principe van constructive alignment, waarin leerdoelen, leeractiviteiten en toetsing op elkaar aansluiten. Toetsresultaten vormen datapunten die informatie geven over de ontwikkeling van de student ten aanzien van kennisdomeinen, competenties en attitudes. Door een portfoliosysteem met dashboardfunctie kunnen studenten zelf hun kennisgroei en competentie-ontwikkeling monitoren en bijsturen. De mix aan datapunten verschaft informatie waarmee de opleiding beslissingen met betrekking tot de voortgang kunnen worden genomen.
Studenten hebben verschillende achtergronden en sterke/zwakke punten waardoor ze verschillen in hun reis naar de eindtermen. We bieden een rijke omgeving waarin elke student kan vinden wat hij nodig heeft om te groeien, gezien zijn diversiteit, en het is de verantwoordelijkheid van de student zelf om initiatief te nemen en bewijs van zijn groei te verzamelen. We bieden een opstap naar life-long learning vanuit een doordacht perspectief.</t>
    </r>
  </si>
  <si>
    <t xml:space="preserve">Voor zover andere faculteiten gelijksoortige wensen hebben levert de centrale IenT faciliteit ondersteuning bij het opzetten van een systeem t.b.v. toetsing, inleveren opdrachten, beoordelingen, feedback en nakijken. </t>
  </si>
  <si>
    <t xml:space="preserve">Een goed functionerend portfoliosysteem, met een goed werkend dashboard. Daarnaast is de (automatische) ingeratie en koppeling tussen de verschillende systemen van belang waar dit nu nog niet het geval is. 
</t>
  </si>
  <si>
    <t>- Portfolio: eJournal als Portfolio systeem (is EUR breed in gebruik). o.a. als vervanger van Scorion. Er moet een portfoliosysteem komen waarbij we niet alleen het systeem kunnen gebruiken, maar deze ook automatisch kunnen inlezen voor inrichting van de keten, waaronder: studievolg en dashboarding.
- Dashboarding: Meer Dashboarding. Dashboarding moet naar een professioneel niveau worden gebracht voor zowel studenteninzicht als inzicht voor docent, tutor, besliscommissie, etc.</t>
  </si>
  <si>
    <t xml:space="preserve">2b2. Evaluatie van Programmatic Assessment vraag om een geheel nieuwe toolbox aan mechanismen en processen. Daar wordt aan gewerkt. Daarnaast moeten alle opleidingen waarvan Erasmus MC penvoerder is werken aan een plan om programmatic assessment te implementeren. Indien nodig zal hiervoor van de expertise van IMERR gebruik worden gemaakt. </t>
  </si>
  <si>
    <t>Als andere faculteiten hier ook aan werken is centrale ondersteuning gewenst</t>
  </si>
  <si>
    <t xml:space="preserve">Voor de affiliaties is een nieuw evaluatiesysteem van belang waarin zij real-time informatie over hun eigen onderwijs inzichtelijk kunnen maken </t>
  </si>
  <si>
    <t xml:space="preserve">2b3. Kracht van de ReMa's is dat het kleine opleidingen zijn waar via studenten zich ontwikkelen door een combinatie van cursussen en onderzoeksprojecten. Dit maakt veel interactie tussen docenten en studenten mogelijk. Vooral binnen de onderzoeksprojecten is veel keuzeruimte.  
Genomics in Society: studenten leren zichzelf te representeren als interdisciplinair onderzoeker met behulp van een standaard aan professioneel gedrag (bruggen bouwen, open-mindedness en ethische oriëntatie). Een belangrijk aspect van design thinking is 'empathie', wat verwijst naar het analyseren van de ervaring van belanghebbenden.
</t>
  </si>
  <si>
    <t xml:space="preserve">De ReMas zijn klein in omvang, innovatief in aanpak en erg arbeidsintensief, en daardoor erg kostbaar. Extra financiele middelen zijn nodig om onderwijs te kunnen blijven geven, organiseren en ontwikklen.
</t>
  </si>
  <si>
    <t xml:space="preserve">2b4. In alle huidige en toekomstige opleidingsprogramma’s zijn kennisthema’s als duurzaamheid, passende zorg en preventie en maatschappelijk handelen onderdeel van de curricula, net als de vaardigheden die de professional van de toekomst nodig heeft, zoals samenwerken, het kunnen uitvoeren van wetenschappelijk onderzoek, leiderschap en digitale competenties. Contacten met stakeholders (GGZ, verslaafdenzorg, verpleeghuizen, affiliatieziekenhuizen maar ook met de faculteiten van de EUR, TUDelft, LUMC) zijn reeds aanwezig en worden indien nodig uitgebreid. Consultatie van stakeholders (dragons) op door studenten ontwikkelde oplossingen is onderdeel van het leerproces. 
Binnen de convergentie wordt gewerkt aan de minor "Sustainable Health".
</t>
  </si>
  <si>
    <t>Het betrekken van verschillende partijen bij het opzetten van nieuw multidisciplinair onderwijs is moeilijk en vereis speciale kennis en kunde die niet altijd bij de faculteiten aanwezig is en mogelijk centraal kan worden aangeboden.</t>
  </si>
  <si>
    <t xml:space="preserve">Hiervoor is met name expertise en tijd nodig om multidisciplinair te overleggen en programma's op te stellen. Denk hierbij aan projectonderwijs in de stad met MGZ, technologisch met Delft, etc. </t>
  </si>
  <si>
    <t xml:space="preserve">2b5. Nanobiologie speelt zich af op het grensvlak van verschillende disciplines zoals biomedische wetenschappen, biofysica, imaging en grootschalige data analyse, computational biology, etc. en leidt op tot onderzoekers met een sterke wiskundig-natuurkundig-biologische achtergrond welke met behulp van informatica data kunnen analyeren. Omdat wetenschap en geneeskunde steeds meer data-gedreven input gaat krijgen van grootschalige datasets zoals genetische data van patienten/populatie, (microscopische) beeldverwerking, etc en de wens om het eerste technologische UMC van Nederland te worden, is er een noodzaak om de leerlijnen programmeren en dataverwerking robuust en toekomstbestendig te maken. Hier speelt ook het gebruik en begrip van artificiële intelligentie, en maatschappelijke en ethische overwegingen een belangrijke rol. Deze leerlijn begint bij de allereerste stappen om te leren programmeren en de vaardigheden om "good coding practices" onder de knie te krijgen hetgeen van essentieel belang is voor het tegenwoordige datamanagement. </t>
  </si>
  <si>
    <t xml:space="preserve">2b6. Nanobiologie speelt zich af op het grensvlak van verschillende disciplines zoals biomedische wetenschappen, biofysica, imaging en grootschalige data analyse, computational biology, etc. Om in een interdisciplinaire omgeving te werken met diverse specialisten en generalisten, is het van belang om een goede, doorlopende leerlijn "durable skills" en academische vaardigheden te ontwikkelen. Deze skills en vaardigheden bereiden studenten optimaal voor op hun toekomstige interdisciplinaire werkomgeving waar in diverse teams wordt samengewerkt en problemen opgelost. </t>
  </si>
  <si>
    <t>2c. Erasmus University creates Opportunities for students to transfer their skills, competencies, and knowledge into projects with outside partners where students (of different disciplines) work together.</t>
  </si>
  <si>
    <t xml:space="preserve">2c1. Er wordt gewerkt aan het ontwikkelen van een aantal verbredende minoren van 30EC.  Binnen deze minoren is ruimte voor projectonderwijs waarbij studenten van verschillende rochtingen van binnen en buiten de EUR samen werken aan een maatschappelijk probleem.
</t>
  </si>
  <si>
    <t>Minoren lenen zich om studenten van verschillende faculteiten bij elkaar te bregen en te laten werken met elkaar binnen een minor aan maatschappelijk uitdagende onderwerpen. Het is daartoe belangrijk dat alle EUR faculteiten 30EC minoren aanbieden</t>
  </si>
  <si>
    <t xml:space="preserve">Projectonderwijs samen met andere opleidingen (HBO en WO). Er zijn voldoende en diverse stakeholders nodig die voldoende projectvragen aan kunnen bieden. </t>
  </si>
  <si>
    <t>2c2. Met ingang van studiejaar 2024/2025  zijn vaardigheden rondom interprofessionele samenwerking onderdeel van alle curricula.</t>
  </si>
  <si>
    <t>Nieuw systeem voor het openemen van simulatie art-patient gesprekken (vervanging Mediasite)</t>
  </si>
  <si>
    <t>2c3. Integratie van systemen convergentie (TUD en LUMC) zodat op z’n minst studenten van elkaar kunnen worden gezien vanuit 1 bron en studenten niet 3 verschillende accounts nodig hebben om te kunnen studeren in een joint degree</t>
  </si>
  <si>
    <t>Integratie van systemen convergentie (TUD en LUMC) zodat op z’n minst studenten van elkaar kunnen worden gezien vanuit 1 bron en studenten niet 3 verschillende accounts nodig hebben om te kunnen studeren in een joint degree</t>
  </si>
  <si>
    <t>2d. Each bachelor- and master program includes (interdisciplinary) projects with outside partners.</t>
  </si>
  <si>
    <t xml:space="preserve">2d1. Ons onderwijs daagt studenten uit opgedane kennis kritisch te bevragen door in contact te zijn met andere perspectieven, inzichten en disciplines. Mede daardoor geeft ons onderwijs ruimte voor het leren samenwerken en het ontwikkelen van sociale/interprofessionele vaardigheden. </t>
  </si>
  <si>
    <t xml:space="preserve">Interdisciplinair onderwijs met bijvoorbeeld verpleegkundigen, andere medische vervolgopleidingen dan geneeskunde, etc. Convenant Hogeschool. Goede afstemming van de projectperiodes met de andere faculteiten om samenwerking mogelijk te maken. </t>
  </si>
  <si>
    <t>2e. City Lab Learning Environments (Interdisciplinary) projects with outside partners in each study program (City Labs)</t>
  </si>
  <si>
    <t xml:space="preserve">2e1. De organisatie creëert de randvoorwaarden voor interdisciplinair samenwerken en leren, waarin de vraagstukken van de (zorg)praktijk leidend zijn. Dit wordt gefaciliteerd door  professionele onderwijsondersteuning in een adequaat ict landschap. </t>
  </si>
  <si>
    <r>
      <t xml:space="preserve">Contacten met stakeholders (GGZ, verslaafdenzorg, verpleeghuizen, affiliatieziekenhuizen </t>
    </r>
    <r>
      <rPr>
        <b/>
        <sz val="11"/>
        <rFont val="Aptos Narrow"/>
        <family val="2"/>
        <scheme val="minor"/>
      </rPr>
      <t>maar ook met de faculteiten van de EUR</t>
    </r>
    <r>
      <rPr>
        <sz val="11"/>
        <rFont val="Aptos Narrow"/>
        <family val="2"/>
        <scheme val="minor"/>
      </rPr>
      <t>, TUDelft, LUMC) zijn reeds aanwezig en worden indien nodig uitgebreid.
Zowel het Erasmus MC als EUR moeten ruimdenkend zijn als het gaat om het begrijpen en afwegen van de waarde van impactgericht onderwijs voor zowel universitaire als maatschappelijke belanghebbenden.</t>
    </r>
  </si>
  <si>
    <t>Professionele onderwijsondersteuning in een adequaat ICT-landschap</t>
  </si>
  <si>
    <t>- Ruimte en inrichting van grootse projecten
- Onduidelijkheid over "adequaat ICT landschap" markeert grote vraag bij ICT -&gt; mogelijk groot project met grote kosten</t>
  </si>
  <si>
    <t>2f. Skills education supports Personal Professional Development</t>
  </si>
  <si>
    <t>2f1. Binnen het Skills onderwijs neemt Skills-plaza een bijzondere rol in. Bij Skills-plaza kunnen studenten oefenen op sprecifieke skills die ze nog niet onder de knie hebben.
Er is ruimte om nieuwe beroepen en expertises te ontwikkelen, zodat we opleiden voor de zorg en wetenschap van de toekomst.</t>
  </si>
  <si>
    <t xml:space="preserve">De vaardigheden om groepsdynamiek te begrijpen en te beïnvloeden zijn een zeer directe vorm van impactgericht onderwijs. De EUR kan helpen om onze docenten hierin te begeleiden. </t>
  </si>
  <si>
    <t xml:space="preserve">Voldoende financiën en middelen om dit te onderhouden en te kunnen innoveren (bijvoorbeeld om nieuwe technologische ontwikkelingen hierin te incorporeren). </t>
  </si>
  <si>
    <t>- Innovatieve Leervormen: VR: Door een tekort aan stageplaatsen zal er onderwijs plaatsvinden dat voorbereiding treft in de virtuele wereld, zodat studenten minder tijd vragen van de professionals in het werkveld.</t>
  </si>
  <si>
    <t>3. Our Erasmian teachers challenge themselves to use and develop new, effective, and evidence-informed approaches to teaching, learning and assessment of learning, both on campus and, where appropriate, online.</t>
  </si>
  <si>
    <t>3a. Each faculty has policies in place for teacher professionalization, in line with recognition and rewards policy frameworks.</t>
  </si>
  <si>
    <t xml:space="preserve">3a1. De organisatie erkent en waardeert inzet en vakmanschap in onderwijsprestaties en beloont dit middels passende carriereperspectieven. Docent opleidingen vertalen de onderwijsvisie en richten zich op de didactische aanpak en leiden docenten en onderwijsteams dienovereenkomstig op. Docentprofessionalisering wordt op facultair niveau vorm gegeven waarbij docenten uit verschillende opleidingen kennis kunnen nemen van de uitdagingen die iedere opleiding heeft. Er wordt gewerkt aan community building t.b.v. docenten en studenten. 
</t>
  </si>
  <si>
    <t>Nederlands en Engelstalige BKO/SKO trainingen, aangepast op onze onderwijsprogramma's, vrij van kosten, gegeven op locatie Erasmus MC. Belangrijke rol voor CLI en RISBO.</t>
  </si>
  <si>
    <t>Prioritering van het onderwijs en ervoor zorgen dat docenten ruimte krijgen om het onderwijs te verzorgen. Er moet zorg worden gedragen dat docenten daadwerkelijk tijd krijgen om het onderwijs te kunnen ontwikkelen en geven. Hier moet op het niveau van de leidinggevenden (afdelingshoofden) op gestuurd en aangesproken worden. Onderwijs op de agenda van de tertiaalgesprekken van RvB met afdelingshoofden</t>
  </si>
  <si>
    <t>3a2. Met ingang van studiejaar 2024/2025 zijn er criteria voor carrièrepaden voor docenten ontwikkeld, gebaseerd op aan het docentschap gerelateerde inspanningen, activiteiten en resultaten.</t>
  </si>
  <si>
    <t>3a3. Ons onderwijs wordt gedragen door bevlogen en betrokken collega’s. Door vakinhoudelijke en didactisch ontwikkelde docenten en onderwijsondersteunende professionals, daarbij geholpen door de medewerkers van de facilitaire organisatie. Zij voelen zich gezien en gewaardeerd en zijn onderdeel van de onderwijscommunity. Docentprofessionalisering en innovatie in het onderwijs wordt een facultair breed aandachtgebied.</t>
  </si>
  <si>
    <t xml:space="preserve">Het docentenportaal met daar een duidelijk professionaliseringsaanbod. Hiervoor is het van belang om medewerkers/trainers aan te nemen die dit verzorgen en blijven ontwikkelen. 
Up to date kennisdeling van iMERR met docenten en onderwijskundigen. </t>
  </si>
  <si>
    <t>3a4. Docenten worden meegenomen in de teamgerichte aanpak die nodig is voor het werken met programmatic assessement (ontwikkelingsgericht toetsen) . Programmatic assessent vraag goede onderlinge afstemming tussen docenten om te komen tot optimale inzet en een optimaal resultaat van het ontwikkelingsgericht toetsen.</t>
  </si>
  <si>
    <t>3a5. Met behulp van VERONA maken we inzichtelijk wat de inzet van onze docenten is voor het onderwijs, daarmee wordt gefaciliteerd dat onderwijsinzet door docenten en afdelingen onderwerp van gesprek wordt op de tertiaalgesprekken die de RvB voert met de afdelingshoofden. Daarnaast gaat het Erasmus MC een format ontwikkelen waarin opleidingsdirecties inhoudelijke commentaren aanleveren op de bijdragen van afdelingen welke in bovengenoemde tertiaalgesprekken ook worden meegenomen.</t>
  </si>
  <si>
    <t>Meer aandacht van de RvB dat  onderwijs als een primaire taak van het Erasmus MC en daarmee van de afdeling gezien wordt.</t>
  </si>
  <si>
    <t xml:space="preserve">4. Inclusive learning environment.
At Erasmus University, we reach out to, support, and retain students, faculty and staff that are broadly representative of the diverse perspectives in our international and local academic environment. We eliminate implicit and explicit barriers that prevent equal access to- and meaningful participation in our academic community.
</t>
  </si>
  <si>
    <t xml:space="preserve">4a. The learning environment is designed in such a way that we offer inclusive curricula, pedagogical approaches, and assessment.
</t>
  </si>
  <si>
    <t xml:space="preserve">4a1. Wij werken aan studentgerichte curricula met aandacht voor de behoeften, wensen en voorkeuren van studenten. Met enige regelmaat worden de curricula tegen het licht gehouden, geanalyseerd en waar nodig aangepast. Een curriculumcommissie ziet toe op regelmatige vernieuwing van de inhoud van de curricula en bewaken de studeerbaarheid van de curricula. 
</t>
  </si>
  <si>
    <t xml:space="preserve">Benoemen curriculumcommissie, waarbij deelname een bezoldigde functie is. </t>
  </si>
  <si>
    <t xml:space="preserve">4a2. Er worden evaluatie-instrumenten voor het meten van student- en docenttevredenheid ontwikkeld  t.a.v. leren en ontwikkelen. Studenten en docenten ervaren de leeromgeving van het Erasmus MC als inclusief, stimulerend en veilig (gemeten volgens gevalideerd meetinstrument). </t>
  </si>
  <si>
    <t xml:space="preserve">4a3. Gebruik van de model OER voor alle Erasmus MC opleidingen waarvan Erasmus MC penvoerder is, stelt de medezeggenschap in staat om te bewaken dat het Slimmer Academisch Jaar op de agenda van de faculteit blijft. </t>
  </si>
  <si>
    <t xml:space="preserve">Het Engels in de Engelstalige model OERen kan beter; aanleveren van de model OERen moet minstens een half jaar eerder dan nu het geval is. </t>
  </si>
  <si>
    <t xml:space="preserve">Hier moet ook ruimte voor uitzondering blijven. Vanwege de grootte van de opleiding en de coschappen is het niet/erg lastig mogelijk om te minderen in het aantal onderwijsweken. </t>
  </si>
  <si>
    <t xml:space="preserve">4a4. De uitvoering van het onderwijs wordt zo ingedeeld dat we het aantal onderwijsweken kunnen reduceren en harmoniseren. Zo kan kennis- vaardigheids- interdisciplinair- en impactgedreven onderwijs duurzaam worden ingebed in ons collegejaar en leidt het tot een gezonde werkdruk voor studenten en docenten
</t>
  </si>
  <si>
    <t>4b. Training and tools that are needed to develop the competences and skills that teachers need to provide the Erasmian inclusive education, and competences and skills students need to optimally benefit from the Erasmian classroom, are embedded in structures and educational programs as much as possible.</t>
  </si>
  <si>
    <t xml:space="preserve">4b1. In het programma Education Suite komen alle initiatieven op gebied van IT facilitering van het onderwijs samen. Door het aansluiten van initiatieven op elkaar ontstaat een geïntegreerde aanpak. Hierdoor creëren we een efficiënte, wendbare en duurzame omgeving voor excellent onderwijs. Belangrijk hierbij is dat onze basissystemen en data op orde zijn en dat de regeldruk wordt verminderd (geminimaliseerd).
Waar noodzakelijk wordt geinvesteerd in het op peil brengen of op peil houden van de inrichting van de onderwijsruimtes.
</t>
  </si>
  <si>
    <t xml:space="preserve">Oog voor practische aanhaking van het Erasmus MC onderwijs op IT initiatieven op de EUR </t>
  </si>
  <si>
    <t xml:space="preserve">Ruimte voor docentprofessionalisering zodat zij goed geschoold zijn om deze onderwerpen goed over te brengen. </t>
  </si>
  <si>
    <t xml:space="preserve">Er moet strictere aansluiting met de EUR komen, niet alleen voor de EUR studies, maar ook voor de BV's die onder het Erasmus MC vallen. Alleen zo kunnen we daadwerkelijk grootschalige efficientie ingekoppelde ketenprocessen realiseren. </t>
  </si>
  <si>
    <t xml:space="preserve">4b2. Er is blijvend aandacht voor het ontwikkelen, beschikbaar maken en gebruiken van hybride en online formats ten behoeve van het onderwijs. Hier valt ook onder de ontwikkeling en implementatie van online open text books voor vakken waarvoor geen standaard boeken aanwezig zijn. Toepassing van extended reality en artificial intelligence in het onderwijs wordt onderzocht en indien van meerwaarde toegepast in het onderijs. Onderwijsfaciliteiten worden waar nodig hierop aangepast. </t>
  </si>
  <si>
    <t xml:space="preserve">Adequate inrichting van onderwijsruimtes met hard- en softwaremogelijkheden die aansluiten bij het huidige digitale tijdperk. Er is beleid nodig op het gebied van extended realityt en AI in het onderwijs, met vervolgens voldoende financiën en middelen om dit mogelijk te maken. </t>
  </si>
  <si>
    <t>Zie 4b6 voor mixed reality
- AI moet toegepast in de contactsystemen van de studenten met de ondersteunende origanisatie
- AI in het onderwijs moet een ondersteunende, maar veilige optie geven voor student en docent als inspiratiebron. Daarom moeten ze op een veilige manier gebruik moeten maken van deze software. Private omgevingen moeten worden omgezet.
- AI moet ons in de toekomst antwoorden, feedback, en gesprekken analyse (tussen bijvoorbeeld student en simulatie patient) automatisch laten genereren.</t>
  </si>
  <si>
    <t xml:space="preserve">4b3. Vanuit het Erasmus MC richten we nieuwe en huidige ruimtes hybride in. In de toekomst moeten we hier grotere stappen in kunnen nemen. Ook de resterende ruimtes moeten hybride worden ingericht of volgens de dan huidige standaarden. De nieuwe normen zoals een mogelijk VIrtual Campus moeten worden getest en als hybride 2.0 optie kunnen worden geinitieeerd.
</t>
  </si>
  <si>
    <t xml:space="preserve">- Hybride lesgeven moet begeleid en ontworpen worden
- Innovatieve Leervormen: Virtual Campus
</t>
  </si>
  <si>
    <t>4b4. De campus moet Sticky worden: studenten willen er graag blijven hangen en kunnen overal werken. Ook voor de docenten; docenten hebben ruimtes nodig om online lessen te faciliteren of begeleidingsgesprekken te kunnen faciliteren.</t>
  </si>
  <si>
    <t>- Innovatieve Leervormen: Ruimte en middelen voor projecten. Studenten moeten goede plekken hebben om samen te werken. In de nabije toekomst zijn dit vooral schermen in whiteboard. In de toekomst denken we aan digitale boarden andere omgevingen. 
 - Student roombooking reserverings systeem: Studenten moeten ruimtes en plekken kunnen reserveren.</t>
  </si>
  <si>
    <t>4b5. Moderne opname technieken. In het Erasmus MC beschikken we niet over moderne opname technieken. Er is behoefte aan zelfstandige opname booths en grootste en uitgebreide opname technieken op locatie of in een studio.</t>
  </si>
  <si>
    <t>- Opname studio &amp; booths. Er moeten ruimtes beschikbaar waarbij docenten op simpel en hooginteractief niveau video's kunnen produceren.
- Professionele hulp bij het maken van video's: scene ontwerp, filmen op locatie, coaching op acteerwerk en stem geluid, animeren, editen en online plaatsen van content zal professioneler aangepakt moeten worden.
- Interactieve video software &amp; ondersteuning</t>
  </si>
  <si>
    <t>4b6. Mixed reality in ons onderwijs is nu nog afwezig, maar zal een steeds belangrijkere rol spelen in het realiseren van de juiste vaardigheden en realiteit in de onderwijsactiviteiten.</t>
  </si>
  <si>
    <t>- Innovatieve Leervormen: VR, AR &amp; halogrammen: Door een tekort aan stageplaatsen zal er onderwijs plaatsvinden dat voorbereiding treft in de virtuele wereld, zodat studenten minder tijd vragen van de professionals in het werkveld. Daarnaast zal de veel onderdelen in het curriculum naast stage, zoals anamnese en andere casus oefeningen plaats vinden in de gemixte wereld.
- Innovatieve leervormen: Zelf creeeren en opnemen van content middels 360 video's, green screens, VR content zelf maken.F41</t>
  </si>
  <si>
    <t>4b7. De aanstelling van een Diversiteits en Inclusie (DenI) official die de curricula regelmatig tegen het licht houdt en veranderingen helpt implementeren. Het Erasmus MC creert een inclusieve en veilige omgeving waar studenten en docenten zich gewaardeerd voelen. Uitbouw van team rond DenI. Iedereen kan, mag en durft zichzelf te zijn en gaat respectvol met anderen om.</t>
  </si>
  <si>
    <t>Key Shared Ambitiona are:</t>
  </si>
  <si>
    <t>Missie: Het Erasmus MC staat voor een gezonde bevolking en excellente zorg door onderzoek en onderwijs</t>
  </si>
  <si>
    <t>Kernwaarden:</t>
  </si>
  <si>
    <r>
      <t>-</t>
    </r>
    <r>
      <rPr>
        <sz val="7"/>
        <color theme="1"/>
        <rFont val="Times New Roman"/>
        <family val="1"/>
      </rPr>
      <t xml:space="preserve">        </t>
    </r>
    <r>
      <rPr>
        <sz val="12"/>
        <color theme="1"/>
        <rFont val="Calibri"/>
        <family val="2"/>
      </rPr>
      <t>Ondernemend</t>
    </r>
  </si>
  <si>
    <r>
      <t>-</t>
    </r>
    <r>
      <rPr>
        <sz val="7"/>
        <color theme="1"/>
        <rFont val="Times New Roman"/>
        <family val="1"/>
      </rPr>
      <t xml:space="preserve">        </t>
    </r>
    <r>
      <rPr>
        <sz val="12"/>
        <color theme="1"/>
        <rFont val="Calibri"/>
        <family val="2"/>
      </rPr>
      <t>Verantwoordelijk</t>
    </r>
  </si>
  <si>
    <r>
      <t>-</t>
    </r>
    <r>
      <rPr>
        <sz val="7"/>
        <color theme="1"/>
        <rFont val="Times New Roman"/>
        <family val="1"/>
      </rPr>
      <t xml:space="preserve">        </t>
    </r>
    <r>
      <rPr>
        <sz val="12"/>
        <color theme="1"/>
        <rFont val="Calibri"/>
        <family val="2"/>
      </rPr>
      <t>Verbindend</t>
    </r>
  </si>
  <si>
    <t>Hoofddoel:</t>
  </si>
  <si>
    <t>Het Erasmus MC transformeert de zorg: toegankelijk, duurzaam en beter in balans</t>
  </si>
  <si>
    <t>Strategische Ambities</t>
  </si>
  <si>
    <r>
      <t>1.</t>
    </r>
    <r>
      <rPr>
        <sz val="7"/>
        <color theme="1"/>
        <rFont val="Times New Roman"/>
        <family val="1"/>
      </rPr>
      <t xml:space="preserve">     </t>
    </r>
    <r>
      <rPr>
        <sz val="12"/>
        <color theme="1"/>
        <rFont val="Calibri"/>
        <family val="2"/>
      </rPr>
      <t>Versterken van tertiare, digitale en passende patientenzorg</t>
    </r>
  </si>
  <si>
    <r>
      <t>2.</t>
    </r>
    <r>
      <rPr>
        <sz val="7"/>
        <color theme="1"/>
        <rFont val="Times New Roman"/>
        <family val="1"/>
      </rPr>
      <t xml:space="preserve">     </t>
    </r>
    <r>
      <rPr>
        <sz val="12"/>
        <color theme="1"/>
        <rFont val="Calibri"/>
        <family val="2"/>
      </rPr>
      <t>Oplossen van maatschappelijke uitdaging door wetenschappelijk onderzoek</t>
    </r>
  </si>
  <si>
    <r>
      <t>3.</t>
    </r>
    <r>
      <rPr>
        <sz val="7"/>
        <color theme="1"/>
        <rFont val="Times New Roman"/>
        <family val="1"/>
      </rPr>
      <t xml:space="preserve">     </t>
    </r>
    <r>
      <rPr>
        <sz val="12"/>
        <color theme="1"/>
        <rFont val="Calibri"/>
        <family val="2"/>
      </rPr>
      <t>Investeren in leren voor zorg van de toekomst</t>
    </r>
  </si>
  <si>
    <r>
      <t>a.</t>
    </r>
    <r>
      <rPr>
        <sz val="7"/>
        <color theme="1"/>
        <rFont val="Times New Roman"/>
        <family val="1"/>
      </rPr>
      <t xml:space="preserve">     </t>
    </r>
    <r>
      <rPr>
        <sz val="12"/>
        <color theme="1"/>
        <rFont val="Calibri"/>
        <family val="2"/>
      </rPr>
      <t>Onderscheidend onderwijs gericht op innovatie</t>
    </r>
  </si>
  <si>
    <r>
      <t>b.</t>
    </r>
    <r>
      <rPr>
        <sz val="7"/>
        <color theme="1"/>
        <rFont val="Times New Roman"/>
        <family val="1"/>
      </rPr>
      <t xml:space="preserve">     </t>
    </r>
    <r>
      <rPr>
        <sz val="12"/>
        <color theme="1"/>
        <rFont val="Calibri"/>
        <family val="2"/>
      </rPr>
      <t>Toekomstgericht leren en ontwikkelen</t>
    </r>
  </si>
  <si>
    <r>
      <t>c.</t>
    </r>
    <r>
      <rPr>
        <sz val="7"/>
        <color theme="1"/>
        <rFont val="Times New Roman"/>
        <family val="1"/>
      </rPr>
      <t xml:space="preserve">      </t>
    </r>
    <r>
      <rPr>
        <sz val="12"/>
        <color theme="1"/>
        <rFont val="Calibri"/>
        <family val="2"/>
      </rPr>
      <t>Een inclusieve, stimulerende en veilige leeromgeving bieden</t>
    </r>
  </si>
  <si>
    <r>
      <t>d.</t>
    </r>
    <r>
      <rPr>
        <sz val="7"/>
        <color theme="1"/>
        <rFont val="Times New Roman"/>
        <family val="1"/>
      </rPr>
      <t xml:space="preserve">     </t>
    </r>
    <r>
      <rPr>
        <sz val="12"/>
        <color theme="1"/>
        <rFont val="Calibri"/>
        <family val="2"/>
      </rPr>
      <t>Docentschap als gewaardeerde kerntaak</t>
    </r>
  </si>
  <si>
    <r>
      <t>e.</t>
    </r>
    <r>
      <rPr>
        <sz val="7"/>
        <color theme="1"/>
        <rFont val="Times New Roman"/>
        <family val="1"/>
      </rPr>
      <t xml:space="preserve">     </t>
    </r>
    <r>
      <rPr>
        <sz val="12"/>
        <color theme="1"/>
        <rFont val="Calibri"/>
        <family val="2"/>
      </rPr>
      <t>Aandacht voor maatschappelijke vraagstukken in alle curricula</t>
    </r>
  </si>
  <si>
    <r>
      <t>f.</t>
    </r>
    <r>
      <rPr>
        <sz val="7"/>
        <color theme="1"/>
        <rFont val="Times New Roman"/>
        <family val="1"/>
      </rPr>
      <t xml:space="preserve">       </t>
    </r>
    <r>
      <rPr>
        <sz val="12"/>
        <color theme="1"/>
        <rFont val="Calibri"/>
        <family val="2"/>
      </rPr>
      <t>Vergroten van aandacht voor interprofessionele samenwerking</t>
    </r>
  </si>
  <si>
    <r>
      <t>g.</t>
    </r>
    <r>
      <rPr>
        <sz val="7"/>
        <color theme="1"/>
        <rFont val="Times New Roman"/>
        <family val="1"/>
      </rPr>
      <t xml:space="preserve">     </t>
    </r>
    <r>
      <rPr>
        <sz val="12"/>
        <color theme="1"/>
        <rFont val="Calibri"/>
        <family val="2"/>
      </rPr>
      <t>Intensiveren regionale samenwerking met onderwijspartners en zorgaanbieders</t>
    </r>
  </si>
  <si>
    <t>KOERS28</t>
  </si>
  <si>
    <t>Naam eigenaar:</t>
  </si>
  <si>
    <r>
      <rPr>
        <b/>
        <sz val="12"/>
        <color theme="1"/>
        <rFont val="Calibri"/>
        <family val="2"/>
      </rPr>
      <t xml:space="preserve">Korte omschrijving van het project. Specifiek, Meetbaar, Acceptabel, Realistisch en Tijdgebonden </t>
    </r>
    <r>
      <rPr>
        <sz val="12"/>
        <color theme="1"/>
        <rFont val="Calibri"/>
        <family val="2"/>
      </rPr>
      <t xml:space="preserve">(de medezeggenschap moet op grond van deze beschrijving een redelijk beeld krijgen van het project)
</t>
    </r>
  </si>
  <si>
    <t>Naam schrijver van het project:                                          Email adres:                                                 Telefoonnummer:</t>
  </si>
  <si>
    <r>
      <rPr>
        <b/>
        <sz val="12"/>
        <color theme="1"/>
        <rFont val="Calibri"/>
        <family val="2"/>
      </rPr>
      <t>KPIs</t>
    </r>
    <r>
      <rPr>
        <sz val="12"/>
        <color theme="1"/>
        <rFont val="Calibri"/>
        <family val="2"/>
      </rPr>
      <t xml:space="preserve">
Een KPI is een meetbare doelstelling waardoor de voortgang concreet kan worden gemaakt. 
B.V.
 - Door betere communicatie zal het aantal studenten dat kiest voor de vernieuwde elective met </t>
    </r>
    <r>
      <rPr>
        <b/>
        <sz val="12"/>
        <color theme="1"/>
        <rFont val="Calibri"/>
        <family val="2"/>
      </rPr>
      <t>30% toenemen</t>
    </r>
    <r>
      <rPr>
        <sz val="12"/>
        <color theme="1"/>
        <rFont val="Calibri"/>
        <family val="2"/>
      </rPr>
      <t xml:space="preserve">.
 - </t>
    </r>
    <r>
      <rPr>
        <b/>
        <sz val="12"/>
        <color theme="1"/>
        <rFont val="Calibri"/>
        <family val="2"/>
      </rPr>
      <t>60% van de docenten</t>
    </r>
    <r>
      <rPr>
        <sz val="12"/>
        <color theme="1"/>
        <rFont val="Calibri"/>
        <family val="2"/>
      </rPr>
      <t xml:space="preserve"> geeft aan tevreden te zijn met de nieuwe AV middelen. 
 - Er zullen </t>
    </r>
    <r>
      <rPr>
        <b/>
        <sz val="12"/>
        <color theme="1"/>
        <rFont val="Calibri"/>
        <family val="2"/>
      </rPr>
      <t>3 nieuwe cursussen</t>
    </r>
    <r>
      <rPr>
        <sz val="12"/>
        <color theme="1"/>
        <rFont val="Calibri"/>
        <family val="2"/>
      </rPr>
      <t xml:space="preserve"> in het jaar 2026-2027 worden aangeboden.
</t>
    </r>
  </si>
  <si>
    <r>
      <rPr>
        <b/>
        <sz val="12"/>
        <color theme="1"/>
        <rFont val="Calibri"/>
        <family val="2"/>
      </rPr>
      <t>Naam opleiding:</t>
    </r>
    <r>
      <rPr>
        <sz val="12"/>
        <color theme="1"/>
        <rFont val="Calibri"/>
        <family val="2"/>
      </rPr>
      <t xml:space="preserve"> </t>
    </r>
  </si>
  <si>
    <r>
      <rPr>
        <b/>
        <sz val="12"/>
        <color theme="1"/>
        <rFont val="Calibri"/>
        <family val="2"/>
      </rPr>
      <t>Naam beoogd projectleider</t>
    </r>
    <r>
      <rPr>
        <sz val="12"/>
        <color theme="1"/>
        <rFont val="Calibri"/>
        <family val="2"/>
      </rPr>
      <t>:</t>
    </r>
  </si>
  <si>
    <r>
      <rPr>
        <b/>
        <sz val="12"/>
        <color theme="1"/>
        <rFont val="Calibri"/>
        <family val="2"/>
      </rPr>
      <t>Leken samenvatting. Max 50 woorden</t>
    </r>
    <r>
      <rPr>
        <sz val="12"/>
        <color theme="1"/>
        <rFont val="Calibri"/>
        <family val="2"/>
      </rPr>
      <t>:</t>
    </r>
  </si>
  <si>
    <t>Name writer of the project:                                          Email adress:                                                 Telephone:</t>
  </si>
  <si>
    <r>
      <rPr>
        <b/>
        <sz val="12"/>
        <color theme="1"/>
        <rFont val="Calibri"/>
        <family val="2"/>
      </rPr>
      <t>Name of the program(s):</t>
    </r>
    <r>
      <rPr>
        <sz val="12"/>
        <color theme="1"/>
        <rFont val="Calibri"/>
        <family val="2"/>
      </rPr>
      <t xml:space="preserve"> </t>
    </r>
  </si>
  <si>
    <t>Name owner:</t>
  </si>
  <si>
    <r>
      <rPr>
        <b/>
        <sz val="12"/>
        <color theme="1"/>
        <rFont val="Calibri"/>
        <family val="2"/>
      </rPr>
      <t>Name intended projectleader</t>
    </r>
    <r>
      <rPr>
        <sz val="12"/>
        <color theme="1"/>
        <rFont val="Calibri"/>
        <family val="2"/>
      </rPr>
      <t>:</t>
    </r>
  </si>
  <si>
    <r>
      <t xml:space="preserve">Brief description of the project. Specific, Measurable, Acceptable, Realistic and Time-bound </t>
    </r>
    <r>
      <rPr>
        <sz val="12"/>
        <color theme="1"/>
        <rFont val="Calibri"/>
        <family val="2"/>
      </rPr>
      <t xml:space="preserve">(those who read this project should get a reasonable idea of the project from this description)
</t>
    </r>
  </si>
  <si>
    <t xml:space="preserve">Layman's summary. Max 50 words:
</t>
  </si>
  <si>
    <r>
      <t>Describe how this project fits into the stategy of EUR and Erasmus MC (Koers 28):</t>
    </r>
    <r>
      <rPr>
        <sz val="12"/>
        <color theme="1"/>
        <rFont val="Calibri"/>
        <family val="2"/>
      </rPr>
      <t xml:space="preserve">
</t>
    </r>
  </si>
  <si>
    <r>
      <rPr>
        <b/>
        <sz val="12"/>
        <color theme="1"/>
        <rFont val="Calibri"/>
        <family val="2"/>
      </rPr>
      <t>Budget per jaar: Please fill out the third page in this Excel</t>
    </r>
    <r>
      <rPr>
        <sz val="12"/>
        <color theme="1"/>
        <rFont val="Calibri"/>
        <family val="2"/>
      </rPr>
      <t xml:space="preserve">
</t>
    </r>
  </si>
  <si>
    <r>
      <rPr>
        <b/>
        <sz val="12"/>
        <color theme="1"/>
        <rFont val="Calibri"/>
        <family val="2"/>
      </rPr>
      <t>Key Performance Indicator.</t>
    </r>
    <r>
      <rPr>
        <sz val="12"/>
        <color theme="1"/>
        <rFont val="Calibri"/>
        <family val="2"/>
      </rPr>
      <t xml:space="preserve">
A KPI is a measurable objective through which progress can be made visible. 
For example:
 - Better communication will increase the number of students choosing the renewed elective by 30%.
 - 60% of faculty report satisfaction with the new adiovisual means. 
 - 3 new courses will be offered in the year 2026-2027.
</t>
    </r>
  </si>
  <si>
    <t xml:space="preserve">
1. De blauwe velden graag invullen
2. Als twee personen met dezelfde functie worden aangesteld, dan graag de regel kopieren en bijvoegen
3. FTE's noteren met komma's. b.v. 1,4
4. Als u een andere functie wilt toevoegen, dan graag extra rij bijvoegen</t>
  </si>
  <si>
    <t>Naam  Projectvoorstel</t>
  </si>
  <si>
    <t>Eigenaar</t>
  </si>
  <si>
    <t>Projectleider</t>
  </si>
  <si>
    <t>KOSTEN</t>
  </si>
  <si>
    <t>Personele kosten</t>
  </si>
  <si>
    <t>2025 - 2027</t>
  </si>
  <si>
    <t>Als reeds namen + MSN bekend zijn graag hier invullen</t>
  </si>
  <si>
    <t>Schaal</t>
  </si>
  <si>
    <t>Meest voorkomende functies (zelf aan te vullen)</t>
  </si>
  <si>
    <t>Aantal FTE of Aantal uren 
I</t>
  </si>
  <si>
    <t>Totaal</t>
  </si>
  <si>
    <t xml:space="preserve">Totaal </t>
  </si>
  <si>
    <t xml:space="preserve">Medisch student </t>
  </si>
  <si>
    <t xml:space="preserve">Facilitair medewerker </t>
  </si>
  <si>
    <t xml:space="preserve">Zorgassistent </t>
  </si>
  <si>
    <t xml:space="preserve">Administratief medewerker, poli‐kliniekassistent </t>
  </si>
  <si>
    <t xml:space="preserve">Secretarieel‐administratief medewerker </t>
  </si>
  <si>
    <t>Stafmedewerker onderwijs</t>
  </si>
  <si>
    <t>Onderwijskundige</t>
  </si>
  <si>
    <t>Projectleider schaal 10</t>
  </si>
  <si>
    <t>Projectleider Schaal 11</t>
  </si>
  <si>
    <t xml:space="preserve">Wetenschappelijk onderzoeker, Verpleegkundig specialist </t>
  </si>
  <si>
    <t xml:space="preserve">Wetenschappelijk onderzoeker </t>
  </si>
  <si>
    <t xml:space="preserve">Universitair docent </t>
  </si>
  <si>
    <t xml:space="preserve">Manager </t>
  </si>
  <si>
    <t xml:space="preserve">Universitair hoofddocent </t>
  </si>
  <si>
    <t>Hoogleraar</t>
  </si>
  <si>
    <t>nvt</t>
  </si>
  <si>
    <t xml:space="preserve">OIO* Onderzoeker in opleiding </t>
  </si>
  <si>
    <t xml:space="preserve">Medisch Specialist </t>
  </si>
  <si>
    <t xml:space="preserve">Universitair Medisch Specialist </t>
  </si>
  <si>
    <t>Totaal personele kosten in dienst Erasmus MC</t>
  </si>
  <si>
    <t>Personele kosten extern</t>
  </si>
  <si>
    <t>Aantal uren</t>
  </si>
  <si>
    <t>uurprijs (incl. BTW)</t>
  </si>
  <si>
    <t>Totaal personele kosten Extern</t>
  </si>
  <si>
    <t>Materiële kosten</t>
  </si>
  <si>
    <t>Kosten afgesproken werk</t>
  </si>
  <si>
    <t xml:space="preserve">Kennisdeling: Publicatiekosten, </t>
  </si>
  <si>
    <t>…</t>
  </si>
  <si>
    <t>Totaal materiële kosten</t>
  </si>
  <si>
    <t>Totale Kosten</t>
  </si>
  <si>
    <t>Totale begroting project</t>
  </si>
  <si>
    <t>ZZP: Uurtarief tussen 60 en 130 inclusief BTW</t>
  </si>
  <si>
    <t>Reis en verblijf</t>
  </si>
  <si>
    <t>Anders nl:</t>
  </si>
  <si>
    <t>Aanschaf materialen nl:</t>
  </si>
  <si>
    <r>
      <rPr>
        <b/>
        <sz val="12"/>
        <color theme="1"/>
        <rFont val="Calibri"/>
        <family val="2"/>
      </rPr>
      <t>Welk probleem lost u op met dit project en beschrijf de betrokkenheid van de stakeholders bij dit project:</t>
    </r>
    <r>
      <rPr>
        <sz val="12"/>
        <color theme="1"/>
        <rFont val="Calibri"/>
        <family val="2"/>
      </rPr>
      <t xml:space="preserve">
</t>
    </r>
  </si>
  <si>
    <r>
      <t>Looptijd. Het project mag langer dan 1 jaar doorlopen</t>
    </r>
    <r>
      <rPr>
        <sz val="12"/>
        <color theme="1"/>
        <rFont val="Calibri"/>
        <family val="2"/>
      </rPr>
      <t xml:space="preserve">
Startdatum: 01/01/2026 (of later)
Einddatum: </t>
    </r>
  </si>
  <si>
    <r>
      <rPr>
        <b/>
        <sz val="12"/>
        <color theme="1"/>
        <rFont val="Calibri"/>
        <family val="2"/>
      </rPr>
      <t>Which problem is solved by this project, and describe how you have involved the stakeholders with this project:</t>
    </r>
    <r>
      <rPr>
        <sz val="12"/>
        <color theme="1"/>
        <rFont val="Calibri"/>
        <family val="2"/>
      </rPr>
      <t xml:space="preserve">
</t>
    </r>
  </si>
  <si>
    <r>
      <t>Duration. The project may continue for more than 1 year</t>
    </r>
    <r>
      <rPr>
        <sz val="12"/>
        <color theme="1"/>
        <rFont val="Calibri"/>
        <family val="2"/>
      </rPr>
      <t xml:space="preserve">
Start: 01/01/2026 (or later)
End:</t>
    </r>
  </si>
  <si>
    <r>
      <t>Beoogde personele inzet, graag zo specifiek mogelijk.
Graag aangeven als u een beroep doet op Onderwijs en Studentzaken en vergewis uzelf ervan dat deze medewerking ook kan worden geleverd bij de manager van Onderwijs en Studentzaken.</t>
    </r>
    <r>
      <rPr>
        <sz val="12"/>
        <color theme="1"/>
        <rFont val="Calibri"/>
        <family val="2"/>
      </rPr>
      <t xml:space="preserve">
</t>
    </r>
  </si>
  <si>
    <r>
      <t>Intended use of staff (as specific as possible)
Please indicate if you are calling the use of staff from Education and Student Affairs. Make sure that the involvement of Education and Student Affairs is available by consulting the manager for Education and Student Affairs.</t>
    </r>
    <r>
      <rPr>
        <sz val="12"/>
        <color theme="1"/>
        <rFont val="Calibri"/>
        <family val="2"/>
      </rPr>
      <t xml:space="preserve">
</t>
    </r>
  </si>
  <si>
    <r>
      <t>Beschrijf hoe dit project past in de stategie van de EUR en het Erasmus MC (Koers28):</t>
    </r>
    <r>
      <rPr>
        <sz val="12"/>
        <color theme="1"/>
        <rFont val="Calibri"/>
        <family val="2"/>
      </rPr>
      <t xml:space="preserve">
</t>
    </r>
  </si>
  <si>
    <r>
      <rPr>
        <b/>
        <sz val="12"/>
        <color theme="1"/>
        <rFont val="Calibri"/>
        <family val="2"/>
      </rPr>
      <t>Beoogd Budget per jaar (vul ook de bladzijde "Begrotingsformat FOA2026"volledig in):</t>
    </r>
    <r>
      <rPr>
        <sz val="12"/>
        <color theme="1"/>
        <rFont val="Calibri"/>
        <family val="2"/>
      </rPr>
      <t xml:space="preserve">
</t>
    </r>
  </si>
  <si>
    <t xml:space="preserve">Facultaire Onderwijsagenda
Titel: </t>
  </si>
  <si>
    <t xml:space="preserve">Facultaire Onderwijsagenda
Title: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</si>
</sst>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 #,##0_-;_-&quot;€&quot;\ * #,##0\-;_-&quot;€&quot;\ * &quot;-&quot;_-;_-@_-"/>
    <numFmt numFmtId="44" formatCode="_-&quot;€&quot;\ * #,##0.00_-;_-&quot;€&quot;\ * #,##0.00\-;_-&quot;€&quot;\ * &quot;-&quot;??_-;_-@_-"/>
    <numFmt numFmtId="164" formatCode="#,##0_ ;[Red]\-#,##0\ "/>
    <numFmt numFmtId="165" formatCode="&quot;€&quot;\ #,##0_-"/>
    <numFmt numFmtId="166" formatCode="0.0_ ;[Red]\-0.0\ "/>
    <numFmt numFmtId="167" formatCode="0.00_ ;[Red]\-0.00\ "/>
  </numFmts>
  <fonts count="25">
    <font>
      <sz val="11"/>
      <color theme="1"/>
      <name val="Aptos Narrow"/>
      <family val="2"/>
      <scheme val="minor"/>
    </font>
    <font>
      <sz val="12"/>
      <color theme="1"/>
      <name val="Calibri"/>
      <family val="2"/>
    </font>
    <font>
      <b/>
      <sz val="12"/>
      <color theme="1"/>
      <name val="Calibri"/>
      <family val="2"/>
    </font>
    <font>
      <sz val="18"/>
      <color theme="0"/>
      <name val="Calibri"/>
      <family val="2"/>
    </font>
    <font>
      <sz val="12"/>
      <color rgb="FF000000"/>
      <name val="Calibri"/>
      <family val="2"/>
    </font>
    <font>
      <sz val="18"/>
      <color theme="0"/>
      <name val="Aptos Narrow"/>
      <family val="2"/>
      <scheme val="minor"/>
    </font>
    <font>
      <sz val="12"/>
      <color rgb="FFFF0000"/>
      <name val="Aptos Narrow"/>
      <family val="2"/>
      <scheme val="minor"/>
    </font>
    <font>
      <sz val="11"/>
      <name val="Aptos Narrow"/>
      <family val="2"/>
      <scheme val="minor"/>
    </font>
    <font>
      <sz val="12"/>
      <color theme="1"/>
      <name val="Aptos Narrow"/>
      <family val="2"/>
      <scheme val="minor"/>
    </font>
    <font>
      <b/>
      <sz val="11"/>
      <name val="Aptos Narrow"/>
      <family val="2"/>
      <scheme val="minor"/>
    </font>
    <font>
      <u/>
      <sz val="11"/>
      <name val="Aptos Narrow"/>
      <family val="2"/>
      <scheme val="minor"/>
    </font>
    <font>
      <sz val="11"/>
      <name val="Calibri (Hoofdtekst)"/>
    </font>
    <font>
      <sz val="7"/>
      <color theme="1"/>
      <name val="Times New Roman"/>
      <family val="1"/>
    </font>
    <font>
      <b/>
      <sz val="18"/>
      <color theme="1"/>
      <name val="Aptos Narrow"/>
      <scheme val="minor"/>
    </font>
    <font>
      <sz val="11"/>
      <color theme="1"/>
      <name val="Aptos Narrow"/>
      <family val="2"/>
      <scheme val="minor"/>
    </font>
    <font>
      <sz val="16"/>
      <color theme="1"/>
      <name val="Aptos Narrow"/>
      <family val="2"/>
      <scheme val="minor"/>
    </font>
    <font>
      <b/>
      <sz val="18"/>
      <color theme="1"/>
      <name val="Aptos Narrow"/>
      <family val="2"/>
      <scheme val="minor"/>
    </font>
    <font>
      <b/>
      <sz val="12"/>
      <color theme="1"/>
      <name val="Aptos Narrow"/>
      <family val="2"/>
      <scheme val="minor"/>
    </font>
    <font>
      <i/>
      <u/>
      <sz val="12"/>
      <color theme="1"/>
      <name val="Aptos Narrow"/>
      <family val="2"/>
      <scheme val="minor"/>
    </font>
    <font>
      <sz val="11"/>
      <color theme="1"/>
      <name val="Calibri"/>
      <family val="2"/>
    </font>
    <font>
      <sz val="12"/>
      <name val="Aptos Narrow"/>
      <family val="2"/>
      <scheme val="minor"/>
    </font>
    <font>
      <i/>
      <sz val="12"/>
      <color theme="1"/>
      <name val="Aptos Narrow"/>
      <family val="2"/>
      <scheme val="minor"/>
    </font>
    <font>
      <b/>
      <sz val="14"/>
      <color theme="1"/>
      <name val="Aptos Narrow"/>
      <family val="2"/>
      <scheme val="minor"/>
    </font>
    <font>
      <b/>
      <sz val="12"/>
      <color rgb="FFFF0000"/>
      <name val="Aptos Narrow"/>
      <family val="2"/>
      <scheme val="minor"/>
    </font>
    <font>
      <sz val="12"/>
      <color theme="1"/>
      <name val="Aptos Narrow"/>
      <scheme val="minor"/>
    </font>
  </fonts>
  <fills count="19">
    <fill>
      <patternFill patternType="none"/>
    </fill>
    <fill>
      <patternFill patternType="gray125"/>
    </fill>
    <fill>
      <patternFill patternType="solid">
        <fgColor theme="9" tint="0.59999389629810485"/>
        <bgColor indexed="64"/>
      </patternFill>
    </fill>
    <fill>
      <patternFill patternType="solid">
        <fgColor theme="3" tint="9.9978637043366805E-2"/>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rgb="FF009999"/>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5" tint="0.79998168889431442"/>
        <bgColor indexed="65"/>
      </patternFill>
    </fill>
    <fill>
      <patternFill patternType="solid">
        <fgColor theme="6" tint="0.59999389629810485"/>
        <bgColor indexed="65"/>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56">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medium">
        <color indexed="64"/>
      </right>
      <top/>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right/>
      <top/>
      <bottom style="thin">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style="medium">
        <color indexed="64"/>
      </bottom>
      <diagonal/>
    </border>
    <border>
      <left/>
      <right/>
      <top/>
      <bottom style="medium">
        <color auto="1"/>
      </bottom>
      <diagonal/>
    </border>
    <border>
      <left style="thin">
        <color auto="1"/>
      </left>
      <right style="thin">
        <color auto="1"/>
      </right>
      <top/>
      <bottom style="medium">
        <color indexed="64"/>
      </bottom>
      <diagonal/>
    </border>
    <border>
      <left/>
      <right style="thin">
        <color auto="1"/>
      </right>
      <top/>
      <bottom/>
      <diagonal/>
    </border>
    <border>
      <left style="thin">
        <color theme="8" tint="-0.24994659260841701"/>
      </left>
      <right style="thin">
        <color theme="8" tint="-0.24994659260841701"/>
      </right>
      <top style="thin">
        <color theme="8" tint="-0.24994659260841701"/>
      </top>
      <bottom style="double">
        <color indexed="64"/>
      </bottom>
      <diagonal/>
    </border>
    <border>
      <left style="thin">
        <color theme="8" tint="-0.24994659260841701"/>
      </left>
      <right/>
      <top style="thin">
        <color theme="8" tint="-0.24994659260841701"/>
      </top>
      <bottom style="double">
        <color indexed="64"/>
      </bottom>
      <diagonal/>
    </border>
    <border>
      <left/>
      <right style="thin">
        <color theme="8" tint="-0.24994659260841701"/>
      </right>
      <top style="thin">
        <color theme="8" tint="-0.24994659260841701"/>
      </top>
      <bottom style="double">
        <color indexed="64"/>
      </bottom>
      <diagonal/>
    </border>
    <border>
      <left/>
      <right style="thin">
        <color auto="1"/>
      </right>
      <top/>
      <bottom style="double">
        <color auto="1"/>
      </bottom>
      <diagonal/>
    </border>
    <border>
      <left style="thin">
        <color theme="8" tint="-0.24994659260841701"/>
      </left>
      <right/>
      <top/>
      <bottom/>
      <diagonal/>
    </border>
    <border>
      <left style="thin">
        <color theme="8" tint="-0.24994659260841701"/>
      </left>
      <right style="thin">
        <color theme="8" tint="-0.24994659260841701"/>
      </right>
      <top/>
      <bottom/>
      <diagonal/>
    </border>
    <border>
      <left style="thin">
        <color rgb="FF305496"/>
      </left>
      <right style="thin">
        <color rgb="FF305496"/>
      </right>
      <top/>
      <bottom/>
      <diagonal/>
    </border>
    <border>
      <left/>
      <right style="hair">
        <color auto="1"/>
      </right>
      <top/>
      <bottom/>
      <diagonal/>
    </border>
    <border>
      <left style="thin">
        <color auto="1"/>
      </left>
      <right style="hair">
        <color auto="1"/>
      </right>
      <top style="double">
        <color auto="1"/>
      </top>
      <bottom/>
      <diagonal/>
    </border>
    <border>
      <left style="thin">
        <color auto="1"/>
      </left>
      <right style="hair">
        <color auto="1"/>
      </right>
      <top/>
      <bottom/>
      <diagonal/>
    </border>
    <border>
      <left style="thin">
        <color rgb="FF305496"/>
      </left>
      <right style="thin">
        <color auto="1"/>
      </right>
      <top/>
      <bottom/>
      <diagonal/>
    </border>
    <border>
      <left style="thin">
        <color theme="8" tint="-0.24994659260841701"/>
      </left>
      <right/>
      <top/>
      <bottom style="double">
        <color indexed="64"/>
      </bottom>
      <diagonal/>
    </border>
    <border>
      <left style="thin">
        <color theme="8" tint="-0.24994659260841701"/>
      </left>
      <right style="thin">
        <color theme="8" tint="-0.24994659260841701"/>
      </right>
      <top/>
      <bottom style="double">
        <color indexed="64"/>
      </bottom>
      <diagonal/>
    </border>
    <border>
      <left style="thin">
        <color auto="1"/>
      </left>
      <right style="hair">
        <color auto="1"/>
      </right>
      <top/>
      <bottom style="double">
        <color auto="1"/>
      </bottom>
      <diagonal/>
    </border>
    <border>
      <left/>
      <right/>
      <top style="double">
        <color auto="1"/>
      </top>
      <bottom style="double">
        <color indexed="64"/>
      </bottom>
      <diagonal/>
    </border>
    <border>
      <left/>
      <right style="thin">
        <color auto="1"/>
      </right>
      <top style="double">
        <color auto="1"/>
      </top>
      <bottom style="double">
        <color indexed="64"/>
      </bottom>
      <diagonal/>
    </border>
    <border>
      <left style="thin">
        <color auto="1"/>
      </left>
      <right style="thin">
        <color auto="1"/>
      </right>
      <top style="double">
        <color auto="1"/>
      </top>
      <bottom style="double">
        <color indexed="64"/>
      </bottom>
      <diagonal/>
    </border>
    <border>
      <left style="thin">
        <color auto="1"/>
      </left>
      <right/>
      <top style="double">
        <color auto="1"/>
      </top>
      <bottom style="double">
        <color indexed="64"/>
      </bottom>
      <diagonal/>
    </border>
  </borders>
  <cellStyleXfs count="4">
    <xf numFmtId="0" fontId="0" fillId="0" borderId="0"/>
    <xf numFmtId="44" fontId="14" fillId="0" borderId="0" applyFont="0" applyFill="0" applyBorder="0" applyAlignment="0" applyProtection="0"/>
    <xf numFmtId="0" fontId="14" fillId="12" borderId="0" applyNumberFormat="0" applyBorder="0" applyAlignment="0" applyProtection="0"/>
    <xf numFmtId="0" fontId="14" fillId="13" borderId="0" applyNumberFormat="0" applyBorder="0" applyAlignment="0" applyProtection="0"/>
  </cellStyleXfs>
  <cellXfs count="225">
    <xf numFmtId="0" fontId="0" fillId="0" borderId="0" xfId="0"/>
    <xf numFmtId="0" fontId="3" fillId="3" borderId="0" xfId="0" applyFont="1" applyFill="1" applyAlignment="1">
      <alignment horizontal="left" vertical="top" wrapText="1"/>
    </xf>
    <xf numFmtId="0" fontId="1" fillId="0" borderId="0" xfId="0" applyFont="1" applyAlignment="1">
      <alignment horizontal="left" vertical="top"/>
    </xf>
    <xf numFmtId="0" fontId="4" fillId="0" borderId="0" xfId="0" applyFont="1" applyAlignment="1">
      <alignment horizontal="left" vertical="top"/>
    </xf>
    <xf numFmtId="0" fontId="1" fillId="4" borderId="0" xfId="0" applyFont="1" applyFill="1" applyAlignment="1">
      <alignment horizontal="left" vertical="top" wrapText="1"/>
    </xf>
    <xf numFmtId="0" fontId="2" fillId="5" borderId="0" xfId="0" applyFont="1" applyFill="1" applyAlignment="1">
      <alignment horizontal="left" vertical="top" wrapText="1"/>
    </xf>
    <xf numFmtId="0" fontId="0" fillId="0" borderId="0" xfId="0" applyAlignment="1">
      <alignment vertical="top" wrapText="1"/>
    </xf>
    <xf numFmtId="0" fontId="5" fillId="6" borderId="2" xfId="0" applyFont="1" applyFill="1" applyBorder="1" applyAlignment="1">
      <alignment vertical="top" wrapText="1"/>
    </xf>
    <xf numFmtId="0" fontId="5" fillId="6" borderId="10" xfId="0" applyFont="1" applyFill="1" applyBorder="1" applyAlignment="1">
      <alignment vertical="top" wrapText="1"/>
    </xf>
    <xf numFmtId="0" fontId="5" fillId="7" borderId="3" xfId="0" applyFont="1" applyFill="1" applyBorder="1" applyAlignment="1">
      <alignment vertical="top" wrapText="1"/>
    </xf>
    <xf numFmtId="0" fontId="5" fillId="6" borderId="3" xfId="0" applyFont="1" applyFill="1" applyBorder="1" applyAlignment="1">
      <alignment vertical="top" wrapText="1"/>
    </xf>
    <xf numFmtId="0" fontId="5" fillId="7" borderId="11" xfId="0" applyFont="1" applyFill="1" applyBorder="1" applyAlignment="1">
      <alignment vertical="top" wrapText="1"/>
    </xf>
    <xf numFmtId="49" fontId="5" fillId="7" borderId="12" xfId="0" applyNumberFormat="1" applyFont="1" applyFill="1" applyBorder="1" applyAlignment="1">
      <alignment vertical="top" wrapText="1"/>
    </xf>
    <xf numFmtId="0" fontId="0" fillId="8" borderId="4" xfId="0" applyFill="1" applyBorder="1" applyAlignment="1">
      <alignment vertical="top" wrapText="1"/>
    </xf>
    <xf numFmtId="0" fontId="0" fillId="8" borderId="7" xfId="0" applyFill="1" applyBorder="1" applyAlignment="1">
      <alignment vertical="top" wrapText="1"/>
    </xf>
    <xf numFmtId="0" fontId="0" fillId="9" borderId="11" xfId="0" applyFill="1" applyBorder="1" applyAlignment="1">
      <alignment vertical="top" wrapText="1"/>
    </xf>
    <xf numFmtId="0" fontId="6" fillId="8" borderId="13" xfId="0" applyFont="1" applyFill="1" applyBorder="1" applyAlignment="1">
      <alignment vertical="top" wrapText="1"/>
    </xf>
    <xf numFmtId="0" fontId="7" fillId="9" borderId="11" xfId="0" applyFont="1" applyFill="1" applyBorder="1" applyAlignment="1">
      <alignment vertical="top" wrapText="1"/>
    </xf>
    <xf numFmtId="0" fontId="8" fillId="8" borderId="14" xfId="0" applyFont="1" applyFill="1" applyBorder="1" applyAlignment="1">
      <alignment vertical="top" wrapText="1"/>
    </xf>
    <xf numFmtId="49" fontId="0" fillId="9" borderId="15" xfId="0" applyNumberFormat="1" applyFill="1" applyBorder="1" applyAlignment="1">
      <alignment vertical="top" wrapText="1"/>
    </xf>
    <xf numFmtId="0" fontId="0" fillId="8" borderId="8" xfId="0" applyFill="1" applyBorder="1" applyAlignment="1">
      <alignment vertical="top" wrapText="1"/>
    </xf>
    <xf numFmtId="0" fontId="0" fillId="9" borderId="16" xfId="0" applyFill="1" applyBorder="1" applyAlignment="1">
      <alignment vertical="top" wrapText="1"/>
    </xf>
    <xf numFmtId="0" fontId="8" fillId="8" borderId="13" xfId="0" applyFont="1" applyFill="1" applyBorder="1" applyAlignment="1">
      <alignment vertical="top" wrapText="1"/>
    </xf>
    <xf numFmtId="0" fontId="0" fillId="8" borderId="17" xfId="0" applyFill="1" applyBorder="1" applyAlignment="1">
      <alignment vertical="top" wrapText="1"/>
    </xf>
    <xf numFmtId="0" fontId="0" fillId="2" borderId="4" xfId="0" applyFill="1" applyBorder="1" applyAlignment="1">
      <alignment vertical="top" wrapText="1"/>
    </xf>
    <xf numFmtId="0" fontId="0" fillId="2" borderId="7" xfId="0" applyFill="1" applyBorder="1" applyAlignment="1">
      <alignment vertical="top" wrapText="1"/>
    </xf>
    <xf numFmtId="0" fontId="0" fillId="10" borderId="11" xfId="0" applyFill="1" applyBorder="1" applyAlignment="1">
      <alignment vertical="top" wrapText="1"/>
    </xf>
    <xf numFmtId="0" fontId="8" fillId="2" borderId="14" xfId="0" applyFont="1" applyFill="1" applyBorder="1" applyAlignment="1">
      <alignment vertical="top" wrapText="1"/>
    </xf>
    <xf numFmtId="0" fontId="7" fillId="10" borderId="11" xfId="0" applyFont="1" applyFill="1" applyBorder="1" applyAlignment="1">
      <alignment vertical="top" wrapText="1"/>
    </xf>
    <xf numFmtId="0" fontId="7" fillId="10" borderId="15" xfId="0" applyFont="1" applyFill="1" applyBorder="1" applyAlignment="1">
      <alignment vertical="top" wrapText="1"/>
    </xf>
    <xf numFmtId="0" fontId="0" fillId="2" borderId="8" xfId="0" applyFill="1" applyBorder="1" applyAlignment="1">
      <alignment vertical="top" wrapText="1"/>
    </xf>
    <xf numFmtId="0" fontId="0" fillId="10" borderId="16" xfId="0" applyFill="1" applyBorder="1" applyAlignment="1">
      <alignment vertical="top" wrapText="1"/>
    </xf>
    <xf numFmtId="0" fontId="0" fillId="10" borderId="15" xfId="0" applyFill="1" applyBorder="1" applyAlignment="1">
      <alignment vertical="top" wrapText="1"/>
    </xf>
    <xf numFmtId="0" fontId="0" fillId="2" borderId="17" xfId="0" applyFill="1" applyBorder="1" applyAlignment="1">
      <alignment vertical="top" wrapText="1"/>
    </xf>
    <xf numFmtId="49" fontId="0" fillId="9" borderId="18" xfId="0" applyNumberFormat="1" applyFill="1" applyBorder="1" applyAlignment="1">
      <alignment vertical="top" wrapText="1"/>
    </xf>
    <xf numFmtId="0" fontId="0" fillId="8" borderId="5" xfId="0" applyFill="1" applyBorder="1" applyAlignment="1">
      <alignment vertical="top" wrapText="1"/>
    </xf>
    <xf numFmtId="0" fontId="0" fillId="8" borderId="19" xfId="0" applyFill="1" applyBorder="1" applyAlignment="1">
      <alignment vertical="top" wrapText="1"/>
    </xf>
    <xf numFmtId="0" fontId="0" fillId="9" borderId="20" xfId="0" applyFill="1" applyBorder="1" applyAlignment="1">
      <alignment vertical="top" wrapText="1"/>
    </xf>
    <xf numFmtId="0" fontId="8" fillId="8" borderId="1" xfId="0" applyFont="1" applyFill="1" applyBorder="1" applyAlignment="1">
      <alignment vertical="top" wrapText="1"/>
    </xf>
    <xf numFmtId="49" fontId="0" fillId="9" borderId="21" xfId="0" applyNumberFormat="1" applyFill="1" applyBorder="1" applyAlignment="1">
      <alignment vertical="top" wrapText="1"/>
    </xf>
    <xf numFmtId="0" fontId="0" fillId="2" borderId="22" xfId="0" applyFill="1" applyBorder="1" applyAlignment="1">
      <alignment vertical="top" wrapText="1"/>
    </xf>
    <xf numFmtId="0" fontId="0" fillId="10" borderId="17" xfId="0" applyFill="1" applyBorder="1" applyAlignment="1">
      <alignment vertical="top" wrapText="1"/>
    </xf>
    <xf numFmtId="0" fontId="8" fillId="2" borderId="23" xfId="0" applyFont="1" applyFill="1" applyBorder="1" applyAlignment="1">
      <alignment vertical="top" wrapText="1"/>
    </xf>
    <xf numFmtId="0" fontId="7" fillId="10" borderId="17" xfId="0" applyFont="1" applyFill="1" applyBorder="1" applyAlignment="1">
      <alignment vertical="top" wrapText="1"/>
    </xf>
    <xf numFmtId="49" fontId="0" fillId="10" borderId="18" xfId="0" applyNumberFormat="1" applyFill="1" applyBorder="1" applyAlignment="1">
      <alignment vertical="top" wrapText="1"/>
    </xf>
    <xf numFmtId="49" fontId="0" fillId="10" borderId="15" xfId="0" applyNumberFormat="1" applyFill="1" applyBorder="1" applyAlignment="1">
      <alignment vertical="top" wrapText="1"/>
    </xf>
    <xf numFmtId="0" fontId="7" fillId="8" borderId="4" xfId="0" applyFont="1" applyFill="1" applyBorder="1" applyAlignment="1">
      <alignment vertical="top" wrapText="1"/>
    </xf>
    <xf numFmtId="0" fontId="7" fillId="8" borderId="8" xfId="0" applyFont="1" applyFill="1" applyBorder="1" applyAlignment="1">
      <alignment vertical="top" wrapText="1"/>
    </xf>
    <xf numFmtId="0" fontId="7" fillId="8" borderId="14" xfId="0" applyFont="1" applyFill="1" applyBorder="1" applyAlignment="1">
      <alignment vertical="top" wrapText="1"/>
    </xf>
    <xf numFmtId="49" fontId="7" fillId="9" borderId="15" xfId="0" applyNumberFormat="1" applyFont="1" applyFill="1" applyBorder="1" applyAlignment="1">
      <alignment vertical="top" wrapText="1"/>
    </xf>
    <xf numFmtId="0" fontId="7" fillId="0" borderId="0" xfId="0" applyFont="1" applyAlignment="1">
      <alignment vertical="top" wrapText="1"/>
    </xf>
    <xf numFmtId="0" fontId="7" fillId="9" borderId="16" xfId="0" applyFont="1" applyFill="1" applyBorder="1" applyAlignment="1">
      <alignment vertical="top" wrapText="1"/>
    </xf>
    <xf numFmtId="0" fontId="7" fillId="8" borderId="0" xfId="0" applyFont="1" applyFill="1" applyAlignment="1">
      <alignment vertical="top" wrapText="1"/>
    </xf>
    <xf numFmtId="0" fontId="7" fillId="9" borderId="8" xfId="0" applyFont="1" applyFill="1" applyBorder="1" applyAlignment="1">
      <alignment vertical="top" wrapText="1"/>
    </xf>
    <xf numFmtId="49" fontId="7" fillId="9" borderId="24" xfId="0" applyNumberFormat="1" applyFont="1" applyFill="1" applyBorder="1" applyAlignment="1">
      <alignment vertical="top" wrapText="1"/>
    </xf>
    <xf numFmtId="0" fontId="7" fillId="8" borderId="17" xfId="0" applyFont="1" applyFill="1" applyBorder="1" applyAlignment="1">
      <alignment vertical="top" wrapText="1"/>
    </xf>
    <xf numFmtId="0" fontId="7" fillId="9" borderId="17" xfId="0" applyFont="1" applyFill="1" applyBorder="1" applyAlignment="1">
      <alignment vertical="top" wrapText="1"/>
    </xf>
    <xf numFmtId="0" fontId="7" fillId="2" borderId="4" xfId="0" applyFont="1" applyFill="1" applyBorder="1" applyAlignment="1">
      <alignment vertical="top" wrapText="1"/>
    </xf>
    <xf numFmtId="0" fontId="7" fillId="2" borderId="8" xfId="0" applyFont="1" applyFill="1" applyBorder="1" applyAlignment="1">
      <alignment vertical="top" wrapText="1"/>
    </xf>
    <xf numFmtId="0" fontId="7" fillId="2" borderId="0" xfId="0" applyFont="1" applyFill="1" applyAlignment="1">
      <alignment vertical="top" wrapText="1"/>
    </xf>
    <xf numFmtId="0" fontId="7" fillId="10" borderId="24" xfId="0" applyFont="1" applyFill="1" applyBorder="1" applyAlignment="1">
      <alignment vertical="top" wrapText="1"/>
    </xf>
    <xf numFmtId="0" fontId="7" fillId="10" borderId="16" xfId="0" applyFont="1" applyFill="1" applyBorder="1" applyAlignment="1">
      <alignment vertical="top" wrapText="1"/>
    </xf>
    <xf numFmtId="0" fontId="7" fillId="2" borderId="11" xfId="0" applyFont="1" applyFill="1" applyBorder="1" applyAlignment="1">
      <alignment vertical="top" wrapText="1"/>
    </xf>
    <xf numFmtId="49" fontId="7" fillId="10" borderId="15" xfId="0" applyNumberFormat="1" applyFont="1" applyFill="1" applyBorder="1" applyAlignment="1">
      <alignment vertical="top" wrapText="1"/>
    </xf>
    <xf numFmtId="0" fontId="7" fillId="2" borderId="17" xfId="0" applyFont="1" applyFill="1" applyBorder="1" applyAlignment="1">
      <alignment vertical="top" wrapText="1"/>
    </xf>
    <xf numFmtId="0" fontId="7" fillId="2" borderId="13" xfId="0" applyFont="1" applyFill="1" applyBorder="1" applyAlignment="1">
      <alignment vertical="top" wrapText="1"/>
    </xf>
    <xf numFmtId="0" fontId="7" fillId="10" borderId="18" xfId="0" applyFont="1" applyFill="1" applyBorder="1" applyAlignment="1">
      <alignment vertical="top" wrapText="1"/>
    </xf>
    <xf numFmtId="0" fontId="7" fillId="9" borderId="15" xfId="0" applyFont="1" applyFill="1" applyBorder="1" applyAlignment="1">
      <alignment vertical="top" wrapText="1"/>
    </xf>
    <xf numFmtId="0" fontId="7" fillId="2" borderId="14" xfId="0" applyFont="1" applyFill="1" applyBorder="1" applyAlignment="1">
      <alignment vertical="top" wrapText="1"/>
    </xf>
    <xf numFmtId="0" fontId="10" fillId="8" borderId="5" xfId="0" applyFont="1" applyFill="1" applyBorder="1" applyAlignment="1">
      <alignment vertical="top" wrapText="1"/>
    </xf>
    <xf numFmtId="0" fontId="7" fillId="8" borderId="9" xfId="0" applyFont="1" applyFill="1" applyBorder="1" applyAlignment="1">
      <alignment vertical="top" wrapText="1"/>
    </xf>
    <xf numFmtId="0" fontId="7" fillId="9" borderId="20" xfId="0" applyFont="1" applyFill="1" applyBorder="1" applyAlignment="1">
      <alignment vertical="top" wrapText="1"/>
    </xf>
    <xf numFmtId="0" fontId="7" fillId="8" borderId="1" xfId="0" applyFont="1" applyFill="1" applyBorder="1" applyAlignment="1">
      <alignment vertical="top" wrapText="1"/>
    </xf>
    <xf numFmtId="49" fontId="7" fillId="9" borderId="25" xfId="0" applyNumberFormat="1" applyFont="1" applyFill="1" applyBorder="1" applyAlignment="1">
      <alignment vertical="top" wrapText="1"/>
    </xf>
    <xf numFmtId="0" fontId="7" fillId="2" borderId="23" xfId="0" applyFont="1" applyFill="1" applyBorder="1" applyAlignment="1">
      <alignment vertical="top" wrapText="1"/>
    </xf>
    <xf numFmtId="49" fontId="7" fillId="10" borderId="26" xfId="0" applyNumberFormat="1" applyFont="1" applyFill="1" applyBorder="1" applyAlignment="1">
      <alignment vertical="top" wrapText="1"/>
    </xf>
    <xf numFmtId="0" fontId="7" fillId="10" borderId="27" xfId="0" applyFont="1" applyFill="1" applyBorder="1" applyAlignment="1">
      <alignment vertical="top" wrapText="1"/>
    </xf>
    <xf numFmtId="0" fontId="7" fillId="2" borderId="28" xfId="0" applyFont="1" applyFill="1" applyBorder="1" applyAlignment="1">
      <alignment vertical="top" wrapText="1"/>
    </xf>
    <xf numFmtId="0" fontId="7" fillId="2" borderId="5" xfId="0" applyFont="1" applyFill="1" applyBorder="1" applyAlignment="1">
      <alignment vertical="top" wrapText="1"/>
    </xf>
    <xf numFmtId="0" fontId="7" fillId="2" borderId="19" xfId="0" applyFont="1" applyFill="1" applyBorder="1" applyAlignment="1">
      <alignment vertical="top" wrapText="1"/>
    </xf>
    <xf numFmtId="0" fontId="7" fillId="10" borderId="20" xfId="0" applyFont="1" applyFill="1" applyBorder="1" applyAlignment="1">
      <alignment vertical="top" wrapText="1"/>
    </xf>
    <xf numFmtId="0" fontId="7" fillId="2" borderId="29" xfId="0" applyFont="1" applyFill="1" applyBorder="1" applyAlignment="1">
      <alignment vertical="top" wrapText="1"/>
    </xf>
    <xf numFmtId="49" fontId="7" fillId="10" borderId="25" xfId="0" applyNumberFormat="1" applyFont="1" applyFill="1" applyBorder="1" applyAlignment="1">
      <alignment vertical="top" wrapText="1"/>
    </xf>
    <xf numFmtId="0" fontId="7" fillId="8" borderId="13" xfId="0" applyFont="1" applyFill="1" applyBorder="1" applyAlignment="1">
      <alignment vertical="top" wrapText="1"/>
    </xf>
    <xf numFmtId="0" fontId="7" fillId="9" borderId="18" xfId="0" applyFont="1" applyFill="1" applyBorder="1" applyAlignment="1">
      <alignment vertical="top" wrapText="1"/>
    </xf>
    <xf numFmtId="0" fontId="7" fillId="8" borderId="11" xfId="0" applyFont="1" applyFill="1" applyBorder="1" applyAlignment="1">
      <alignment vertical="top" wrapText="1"/>
    </xf>
    <xf numFmtId="0" fontId="7" fillId="9" borderId="24" xfId="0" applyFont="1" applyFill="1" applyBorder="1" applyAlignment="1">
      <alignment vertical="top" wrapText="1"/>
    </xf>
    <xf numFmtId="49" fontId="11" fillId="10" borderId="15" xfId="0" applyNumberFormat="1" applyFont="1" applyFill="1" applyBorder="1" applyAlignment="1">
      <alignment vertical="top" wrapText="1"/>
    </xf>
    <xf numFmtId="0" fontId="7" fillId="2" borderId="30" xfId="0" applyFont="1" applyFill="1" applyBorder="1" applyAlignment="1">
      <alignment vertical="top" wrapText="1"/>
    </xf>
    <xf numFmtId="49" fontId="7" fillId="10" borderId="31" xfId="0" applyNumberFormat="1" applyFont="1" applyFill="1" applyBorder="1" applyAlignment="1">
      <alignment vertical="top" wrapText="1"/>
    </xf>
    <xf numFmtId="0" fontId="7" fillId="2" borderId="32" xfId="0" applyFont="1" applyFill="1" applyBorder="1" applyAlignment="1">
      <alignment vertical="top" wrapText="1"/>
    </xf>
    <xf numFmtId="0" fontId="7" fillId="10" borderId="33" xfId="0" applyFont="1" applyFill="1" applyBorder="1" applyAlignment="1">
      <alignment vertical="top" wrapText="1"/>
    </xf>
    <xf numFmtId="0" fontId="7" fillId="2" borderId="6" xfId="0" applyFont="1" applyFill="1" applyBorder="1" applyAlignment="1">
      <alignment vertical="top" wrapText="1"/>
    </xf>
    <xf numFmtId="0" fontId="1" fillId="0" borderId="0" xfId="0" applyFont="1" applyAlignment="1">
      <alignment vertical="center"/>
    </xf>
    <xf numFmtId="0" fontId="1" fillId="0" borderId="0" xfId="0" applyFont="1" applyAlignment="1">
      <alignment horizontal="left" vertical="center" indent="4"/>
    </xf>
    <xf numFmtId="0" fontId="1" fillId="0" borderId="0" xfId="0" applyFont="1" applyAlignment="1">
      <alignment horizontal="left" vertical="center" indent="6"/>
    </xf>
    <xf numFmtId="0" fontId="1" fillId="11" borderId="0" xfId="0" applyFont="1" applyFill="1" applyAlignment="1">
      <alignment horizontal="left" vertical="center" indent="8"/>
    </xf>
    <xf numFmtId="0" fontId="0" fillId="11" borderId="0" xfId="0" applyFill="1"/>
    <xf numFmtId="0" fontId="13" fillId="0" borderId="0" xfId="0" applyFont="1"/>
    <xf numFmtId="0" fontId="2" fillId="4" borderId="0" xfId="0" applyFont="1" applyFill="1" applyAlignment="1">
      <alignment horizontal="left" vertical="top" wrapText="1"/>
    </xf>
    <xf numFmtId="0" fontId="0" fillId="14" borderId="0" xfId="0" applyFill="1"/>
    <xf numFmtId="0" fontId="16" fillId="0" borderId="0" xfId="0" applyFont="1"/>
    <xf numFmtId="0" fontId="17" fillId="0" borderId="0" xfId="0" applyFont="1"/>
    <xf numFmtId="0" fontId="17" fillId="0" borderId="0" xfId="0" applyFont="1" applyAlignment="1">
      <alignment wrapText="1"/>
    </xf>
    <xf numFmtId="0" fontId="0" fillId="15" borderId="0" xfId="0" applyFill="1"/>
    <xf numFmtId="164" fontId="0" fillId="0" borderId="0" xfId="0" applyNumberFormat="1"/>
    <xf numFmtId="0" fontId="0" fillId="0" borderId="7" xfId="0" applyBorder="1"/>
    <xf numFmtId="0" fontId="17" fillId="0" borderId="7" xfId="0" applyFont="1" applyBorder="1" applyAlignment="1">
      <alignment horizontal="left"/>
    </xf>
    <xf numFmtId="0" fontId="17" fillId="0" borderId="0" xfId="0" applyFont="1" applyAlignment="1">
      <alignment horizontal="left"/>
    </xf>
    <xf numFmtId="0" fontId="8" fillId="0" borderId="0" xfId="0" applyFont="1"/>
    <xf numFmtId="164" fontId="8" fillId="0" borderId="0" xfId="0" applyNumberFormat="1" applyFont="1"/>
    <xf numFmtId="0" fontId="8" fillId="0" borderId="35" xfId="0" applyFont="1" applyBorder="1"/>
    <xf numFmtId="0" fontId="17" fillId="0" borderId="35" xfId="0" applyFont="1" applyBorder="1" applyAlignment="1">
      <alignment horizontal="center"/>
    </xf>
    <xf numFmtId="0" fontId="17" fillId="0" borderId="34" xfId="0" applyFont="1" applyBorder="1" applyAlignment="1">
      <alignment horizontal="center"/>
    </xf>
    <xf numFmtId="0" fontId="17" fillId="0" borderId="36" xfId="0" applyFont="1" applyBorder="1" applyAlignment="1">
      <alignment horizontal="center"/>
    </xf>
    <xf numFmtId="164" fontId="8" fillId="0" borderId="37" xfId="0" applyNumberFormat="1" applyFont="1" applyBorder="1"/>
    <xf numFmtId="164" fontId="8" fillId="0" borderId="7" xfId="0" applyNumberFormat="1" applyFont="1" applyBorder="1"/>
    <xf numFmtId="0" fontId="17" fillId="13" borderId="38" xfId="3" applyFont="1" applyBorder="1" applyAlignment="1">
      <alignment horizontal="center" wrapText="1"/>
    </xf>
    <xf numFmtId="164" fontId="17" fillId="13" borderId="41" xfId="3" applyNumberFormat="1" applyFont="1" applyBorder="1" applyAlignment="1">
      <alignment horizontal="center" vertical="top"/>
    </xf>
    <xf numFmtId="0" fontId="17" fillId="13" borderId="1" xfId="3" applyFont="1" applyBorder="1"/>
    <xf numFmtId="0" fontId="8" fillId="0" borderId="42" xfId="0" applyFont="1" applyBorder="1" applyAlignment="1">
      <alignment horizontal="center"/>
    </xf>
    <xf numFmtId="0" fontId="8" fillId="0" borderId="42" xfId="0" applyFont="1" applyBorder="1"/>
    <xf numFmtId="165" fontId="0" fillId="0" borderId="43" xfId="0" applyNumberFormat="1" applyBorder="1" applyAlignment="1">
      <alignment horizontal="center"/>
    </xf>
    <xf numFmtId="165" fontId="19" fillId="0" borderId="44" xfId="0" applyNumberFormat="1" applyFont="1" applyBorder="1" applyAlignment="1">
      <alignment horizontal="center"/>
    </xf>
    <xf numFmtId="166" fontId="8" fillId="10" borderId="45" xfId="0" applyNumberFormat="1" applyFont="1" applyFill="1" applyBorder="1" applyAlignment="1">
      <alignment horizontal="center"/>
    </xf>
    <xf numFmtId="166" fontId="8" fillId="10" borderId="37" xfId="0" applyNumberFormat="1" applyFont="1" applyFill="1" applyBorder="1"/>
    <xf numFmtId="42" fontId="14" fillId="16" borderId="37" xfId="2" applyNumberFormat="1" applyFill="1" applyBorder="1"/>
    <xf numFmtId="167" fontId="8" fillId="10" borderId="46" xfId="0" applyNumberFormat="1" applyFont="1" applyFill="1" applyBorder="1"/>
    <xf numFmtId="167" fontId="8" fillId="10" borderId="47" xfId="0" applyNumberFormat="1" applyFont="1" applyFill="1" applyBorder="1"/>
    <xf numFmtId="0" fontId="8" fillId="0" borderId="0" xfId="0" applyFont="1" applyAlignment="1">
      <alignment horizontal="center"/>
    </xf>
    <xf numFmtId="0" fontId="8" fillId="0" borderId="7" xfId="0" applyFont="1" applyBorder="1"/>
    <xf numFmtId="166" fontId="6" fillId="10" borderId="37" xfId="0" applyNumberFormat="1" applyFont="1" applyFill="1" applyBorder="1"/>
    <xf numFmtId="167" fontId="20" fillId="10" borderId="47" xfId="0" applyNumberFormat="1" applyFont="1" applyFill="1" applyBorder="1"/>
    <xf numFmtId="0" fontId="8" fillId="0" borderId="0" xfId="0" applyFont="1" applyBorder="1"/>
    <xf numFmtId="165" fontId="0" fillId="0" borderId="42" xfId="0" applyNumberFormat="1" applyBorder="1" applyAlignment="1">
      <alignment horizontal="center"/>
    </xf>
    <xf numFmtId="165" fontId="19" fillId="0" borderId="48" xfId="0" applyNumberFormat="1" applyFont="1" applyBorder="1" applyAlignment="1">
      <alignment horizontal="center"/>
    </xf>
    <xf numFmtId="166" fontId="8" fillId="10" borderId="47" xfId="0" applyNumberFormat="1" applyFont="1" applyFill="1" applyBorder="1" applyAlignment="1">
      <alignment horizontal="center"/>
    </xf>
    <xf numFmtId="0" fontId="8" fillId="0" borderId="49" xfId="0" applyFont="1" applyBorder="1" applyAlignment="1">
      <alignment horizontal="center"/>
    </xf>
    <xf numFmtId="0" fontId="8" fillId="0" borderId="49" xfId="0" applyFont="1" applyBorder="1"/>
    <xf numFmtId="0" fontId="8" fillId="0" borderId="1" xfId="0" applyFont="1" applyBorder="1"/>
    <xf numFmtId="165" fontId="0" fillId="0" borderId="50" xfId="0" applyNumberFormat="1" applyBorder="1" applyAlignment="1">
      <alignment horizontal="center"/>
    </xf>
    <xf numFmtId="165" fontId="0" fillId="0" borderId="49" xfId="0" applyNumberFormat="1" applyBorder="1" applyAlignment="1">
      <alignment horizontal="center"/>
    </xf>
    <xf numFmtId="165" fontId="19" fillId="0" borderId="19" xfId="0" applyNumberFormat="1" applyFont="1" applyBorder="1" applyAlignment="1">
      <alignment horizontal="center"/>
    </xf>
    <xf numFmtId="166" fontId="8" fillId="10" borderId="51" xfId="0" applyNumberFormat="1" applyFont="1" applyFill="1" applyBorder="1" applyAlignment="1">
      <alignment horizontal="center"/>
    </xf>
    <xf numFmtId="166" fontId="8" fillId="10" borderId="41" xfId="0" applyNumberFormat="1" applyFont="1" applyFill="1" applyBorder="1"/>
    <xf numFmtId="42" fontId="14" fillId="16" borderId="41" xfId="2" applyNumberFormat="1" applyFill="1" applyBorder="1"/>
    <xf numFmtId="166" fontId="8" fillId="10" borderId="51" xfId="0" applyNumberFormat="1" applyFont="1" applyFill="1" applyBorder="1"/>
    <xf numFmtId="165" fontId="8" fillId="0" borderId="54" xfId="0" applyNumberFormat="1" applyFont="1" applyBorder="1"/>
    <xf numFmtId="165" fontId="8" fillId="0" borderId="52" xfId="0" applyNumberFormat="1" applyFont="1" applyBorder="1"/>
    <xf numFmtId="166" fontId="8" fillId="16" borderId="55" xfId="0" applyNumberFormat="1" applyFont="1" applyFill="1" applyBorder="1" applyAlignment="1">
      <alignment horizontal="center"/>
    </xf>
    <xf numFmtId="166" fontId="8" fillId="16" borderId="53" xfId="0" applyNumberFormat="1" applyFont="1" applyFill="1" applyBorder="1"/>
    <xf numFmtId="42" fontId="17" fillId="16" borderId="54" xfId="0" applyNumberFormat="1" applyFont="1" applyFill="1" applyBorder="1"/>
    <xf numFmtId="166" fontId="8" fillId="16" borderId="52" xfId="0" applyNumberFormat="1" applyFont="1" applyFill="1" applyBorder="1"/>
    <xf numFmtId="0" fontId="8" fillId="0" borderId="37" xfId="0" applyFont="1" applyBorder="1" applyAlignment="1">
      <alignment horizontal="right"/>
    </xf>
    <xf numFmtId="0" fontId="8" fillId="0" borderId="37" xfId="0" applyFont="1" applyBorder="1"/>
    <xf numFmtId="165" fontId="8" fillId="0" borderId="8" xfId="0" applyNumberFormat="1" applyFont="1" applyBorder="1"/>
    <xf numFmtId="166" fontId="8" fillId="16" borderId="7" xfId="0" applyNumberFormat="1" applyFont="1" applyFill="1" applyBorder="1" applyAlignment="1">
      <alignment horizontal="center"/>
    </xf>
    <xf numFmtId="166" fontId="8" fillId="16" borderId="37" xfId="0" applyNumberFormat="1" applyFont="1" applyFill="1" applyBorder="1"/>
    <xf numFmtId="42" fontId="8" fillId="16" borderId="37" xfId="0" applyNumberFormat="1" applyFont="1" applyFill="1" applyBorder="1"/>
    <xf numFmtId="166" fontId="8" fillId="16" borderId="0" xfId="0" applyNumberFormat="1" applyFont="1" applyFill="1"/>
    <xf numFmtId="166" fontId="8" fillId="16" borderId="0" xfId="0" applyNumberFormat="1" applyFont="1" applyFill="1" applyAlignment="1">
      <alignment horizontal="center"/>
    </xf>
    <xf numFmtId="0" fontId="8" fillId="0" borderId="37" xfId="0" applyFont="1" applyBorder="1" applyAlignment="1">
      <alignment horizontal="center"/>
    </xf>
    <xf numFmtId="166" fontId="8" fillId="10" borderId="7" xfId="0" applyNumberFormat="1" applyFont="1" applyFill="1" applyBorder="1" applyAlignment="1">
      <alignment horizontal="center"/>
    </xf>
    <xf numFmtId="166" fontId="8" fillId="10" borderId="0" xfId="0" applyNumberFormat="1" applyFont="1" applyFill="1"/>
    <xf numFmtId="0" fontId="8" fillId="0" borderId="41" xfId="0" applyFont="1" applyBorder="1" applyAlignment="1">
      <alignment horizontal="center"/>
    </xf>
    <xf numFmtId="0" fontId="17" fillId="0" borderId="41" xfId="0" applyFont="1" applyBorder="1" applyAlignment="1">
      <alignment horizontal="left" vertical="top"/>
    </xf>
    <xf numFmtId="165" fontId="8" fillId="0" borderId="9" xfId="0" applyNumberFormat="1" applyFont="1" applyBorder="1"/>
    <xf numFmtId="166" fontId="8" fillId="10" borderId="19" xfId="0" applyNumberFormat="1" applyFont="1" applyFill="1" applyBorder="1" applyAlignment="1">
      <alignment horizontal="center"/>
    </xf>
    <xf numFmtId="42" fontId="14" fillId="16" borderId="9" xfId="2" applyNumberFormat="1" applyFill="1" applyBorder="1"/>
    <xf numFmtId="166" fontId="8" fillId="10" borderId="1" xfId="0" applyNumberFormat="1" applyFont="1" applyFill="1" applyBorder="1"/>
    <xf numFmtId="0" fontId="17" fillId="0" borderId="1" xfId="0" applyFont="1" applyBorder="1"/>
    <xf numFmtId="0" fontId="17" fillId="0" borderId="1" xfId="0" applyFont="1" applyBorder="1" applyAlignment="1">
      <alignment horizontal="center"/>
    </xf>
    <xf numFmtId="0" fontId="17" fillId="0" borderId="41" xfId="0" applyFont="1" applyBorder="1"/>
    <xf numFmtId="42" fontId="17" fillId="0" borderId="9" xfId="0" applyNumberFormat="1" applyFont="1" applyBorder="1"/>
    <xf numFmtId="0" fontId="8" fillId="0" borderId="7" xfId="0" quotePrefix="1" applyFont="1" applyBorder="1"/>
    <xf numFmtId="0" fontId="8" fillId="0" borderId="0" xfId="0" quotePrefix="1" applyFont="1" applyAlignment="1">
      <alignment horizontal="left"/>
    </xf>
    <xf numFmtId="0" fontId="17" fillId="0" borderId="37" xfId="0" applyFont="1" applyBorder="1" applyAlignment="1">
      <alignment horizontal="right"/>
    </xf>
    <xf numFmtId="0" fontId="18" fillId="0" borderId="7" xfId="0" applyFont="1" applyBorder="1" applyAlignment="1">
      <alignment horizontal="left"/>
    </xf>
    <xf numFmtId="0" fontId="8" fillId="0" borderId="0" xfId="0" quotePrefix="1" applyFont="1"/>
    <xf numFmtId="42" fontId="8" fillId="10" borderId="37" xfId="1" applyNumberFormat="1" applyFont="1" applyFill="1" applyBorder="1"/>
    <xf numFmtId="42" fontId="8" fillId="0" borderId="37" xfId="0" applyNumberFormat="1" applyFont="1" applyBorder="1"/>
    <xf numFmtId="0" fontId="8" fillId="0" borderId="19" xfId="0" quotePrefix="1" applyFont="1" applyBorder="1"/>
    <xf numFmtId="0" fontId="8" fillId="0" borderId="1" xfId="0" applyFont="1" applyBorder="1" applyAlignment="1">
      <alignment horizontal="center"/>
    </xf>
    <xf numFmtId="0" fontId="8" fillId="0" borderId="41" xfId="0" applyFont="1" applyBorder="1"/>
    <xf numFmtId="42" fontId="8" fillId="10" borderId="41" xfId="1" applyNumberFormat="1" applyFont="1" applyFill="1" applyBorder="1"/>
    <xf numFmtId="0" fontId="17" fillId="0" borderId="53" xfId="0" applyFont="1" applyBorder="1" applyAlignment="1">
      <alignment horizontal="left"/>
    </xf>
    <xf numFmtId="0" fontId="17" fillId="0" borderId="55" xfId="0" quotePrefix="1" applyFont="1" applyBorder="1"/>
    <xf numFmtId="0" fontId="8" fillId="0" borderId="52" xfId="0" applyFont="1" applyBorder="1"/>
    <xf numFmtId="0" fontId="8" fillId="0" borderId="52" xfId="0" applyFont="1" applyBorder="1" applyAlignment="1">
      <alignment horizontal="center"/>
    </xf>
    <xf numFmtId="0" fontId="8" fillId="0" borderId="53" xfId="0" applyFont="1" applyBorder="1"/>
    <xf numFmtId="42" fontId="17" fillId="0" borderId="53" xfId="0" applyNumberFormat="1" applyFont="1" applyBorder="1" applyAlignment="1">
      <alignment horizontal="right"/>
    </xf>
    <xf numFmtId="0" fontId="17" fillId="0" borderId="0" xfId="0" quotePrefix="1" applyFont="1"/>
    <xf numFmtId="42" fontId="17" fillId="0" borderId="37" xfId="0" applyNumberFormat="1" applyFont="1" applyBorder="1" applyAlignment="1">
      <alignment horizontal="right"/>
    </xf>
    <xf numFmtId="0" fontId="22" fillId="17" borderId="7" xfId="0" applyFont="1" applyFill="1" applyBorder="1"/>
    <xf numFmtId="0" fontId="17" fillId="17" borderId="0" xfId="0" applyFont="1" applyFill="1"/>
    <xf numFmtId="0" fontId="8" fillId="17" borderId="0" xfId="0" applyFont="1" applyFill="1"/>
    <xf numFmtId="0" fontId="8" fillId="17" borderId="0" xfId="0" applyFont="1" applyFill="1" applyAlignment="1">
      <alignment horizontal="center"/>
    </xf>
    <xf numFmtId="42" fontId="17" fillId="17" borderId="37" xfId="0" applyNumberFormat="1" applyFont="1" applyFill="1" applyBorder="1" applyAlignment="1">
      <alignment horizontal="right"/>
    </xf>
    <xf numFmtId="42" fontId="17" fillId="17" borderId="8" xfId="0" applyNumberFormat="1" applyFont="1" applyFill="1" applyBorder="1" applyAlignment="1">
      <alignment horizontal="right"/>
    </xf>
    <xf numFmtId="42" fontId="17" fillId="17" borderId="0" xfId="0" applyNumberFormat="1" applyFont="1" applyFill="1" applyAlignment="1">
      <alignment horizontal="right"/>
    </xf>
    <xf numFmtId="0" fontId="22" fillId="18" borderId="7" xfId="0" applyFont="1" applyFill="1" applyBorder="1"/>
    <xf numFmtId="0" fontId="0" fillId="18" borderId="0" xfId="0" applyFill="1"/>
    <xf numFmtId="42" fontId="23" fillId="18" borderId="0" xfId="0" applyNumberFormat="1" applyFont="1" applyFill="1"/>
    <xf numFmtId="0" fontId="0" fillId="0" borderId="0" xfId="0" quotePrefix="1"/>
    <xf numFmtId="165" fontId="0" fillId="0" borderId="1" xfId="0" applyNumberFormat="1" applyBorder="1" applyAlignment="1">
      <alignment horizontal="center"/>
    </xf>
    <xf numFmtId="42" fontId="24" fillId="17" borderId="8" xfId="0" applyNumberFormat="1" applyFont="1" applyFill="1" applyBorder="1" applyAlignment="1">
      <alignment horizontal="right"/>
    </xf>
    <xf numFmtId="42" fontId="24" fillId="17" borderId="9" xfId="0" applyNumberFormat="1" applyFont="1" applyFill="1" applyBorder="1" applyAlignment="1">
      <alignment horizontal="right"/>
    </xf>
    <xf numFmtId="42" fontId="17" fillId="17" borderId="54" xfId="0" applyNumberFormat="1" applyFont="1" applyFill="1" applyBorder="1" applyAlignment="1">
      <alignment horizontal="right"/>
    </xf>
    <xf numFmtId="0" fontId="8" fillId="0" borderId="19" xfId="0" applyFont="1" applyBorder="1"/>
    <xf numFmtId="0" fontId="8" fillId="0" borderId="1" xfId="0" quotePrefix="1" applyFont="1" applyBorder="1" applyAlignment="1">
      <alignment horizontal="left"/>
    </xf>
    <xf numFmtId="164" fontId="17" fillId="13" borderId="19" xfId="3" applyNumberFormat="1" applyFont="1" applyBorder="1" applyAlignment="1">
      <alignment horizontal="center" vertical="top" wrapText="1"/>
    </xf>
    <xf numFmtId="164" fontId="17" fillId="13" borderId="41" xfId="3" applyNumberFormat="1" applyFont="1" applyBorder="1" applyAlignment="1">
      <alignment horizontal="center" vertical="top" wrapText="1"/>
    </xf>
    <xf numFmtId="0" fontId="17" fillId="0" borderId="52" xfId="0" applyFont="1" applyBorder="1" applyAlignment="1">
      <alignment horizontal="left" vertical="top"/>
    </xf>
    <xf numFmtId="0" fontId="17" fillId="0" borderId="53" xfId="0" applyFont="1" applyBorder="1" applyAlignment="1">
      <alignment horizontal="left" vertical="top"/>
    </xf>
    <xf numFmtId="0" fontId="21" fillId="0" borderId="0" xfId="0" applyFont="1" applyAlignment="1">
      <alignment horizontal="left" vertical="top"/>
    </xf>
    <xf numFmtId="0" fontId="21" fillId="0" borderId="37" xfId="0" applyFont="1" applyBorder="1" applyAlignment="1">
      <alignment horizontal="left" vertical="top"/>
    </xf>
    <xf numFmtId="0" fontId="17" fillId="0" borderId="1" xfId="0" applyFont="1" applyBorder="1" applyAlignment="1">
      <alignment horizontal="left" vertical="top"/>
    </xf>
    <xf numFmtId="0" fontId="8" fillId="0" borderId="0" xfId="0" quotePrefix="1" applyFont="1" applyAlignment="1">
      <alignment horizontal="left"/>
    </xf>
    <xf numFmtId="0" fontId="15" fillId="14" borderId="0" xfId="0" applyFont="1" applyFill="1" applyAlignment="1">
      <alignment horizontal="left" vertical="top" wrapText="1"/>
    </xf>
    <xf numFmtId="0" fontId="0" fillId="14" borderId="0" xfId="0" applyFill="1" applyAlignment="1">
      <alignment horizontal="left" vertical="top"/>
    </xf>
    <xf numFmtId="0" fontId="17" fillId="0" borderId="0" xfId="0" applyFont="1"/>
    <xf numFmtId="0" fontId="18" fillId="0" borderId="34" xfId="0" applyFont="1" applyBorder="1" applyAlignment="1">
      <alignment horizontal="left" vertical="top"/>
    </xf>
    <xf numFmtId="0" fontId="18" fillId="0" borderId="35" xfId="0" applyFont="1" applyBorder="1" applyAlignment="1">
      <alignment horizontal="left" vertical="top"/>
    </xf>
    <xf numFmtId="0" fontId="17" fillId="13" borderId="39" xfId="3" applyFont="1" applyBorder="1" applyAlignment="1">
      <alignment horizontal="center" wrapText="1"/>
    </xf>
    <xf numFmtId="0" fontId="17" fillId="13" borderId="40" xfId="3" applyFont="1" applyBorder="1" applyAlignment="1">
      <alignment horizontal="center" wrapText="1"/>
    </xf>
  </cellXfs>
  <cellStyles count="4">
    <cellStyle name="20% - Accent2" xfId="2" builtinId="34"/>
    <cellStyle name="40% - Accent3" xfId="3" builtinId="39"/>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17"/>
  <sheetViews>
    <sheetView tabSelected="1" zoomScale="120" zoomScaleNormal="120" workbookViewId="0"/>
  </sheetViews>
  <sheetFormatPr defaultColWidth="96.8984375" defaultRowHeight="15.6"/>
  <cols>
    <col min="1" max="1" width="128" style="2" customWidth="1"/>
    <col min="2" max="16384" width="96.8984375" style="2"/>
  </cols>
  <sheetData>
    <row r="1" spans="1:1" ht="46.8">
      <c r="A1" s="1" t="s">
        <v>213</v>
      </c>
    </row>
    <row r="2" spans="1:1">
      <c r="A2" s="5" t="s">
        <v>143</v>
      </c>
    </row>
    <row r="3" spans="1:1">
      <c r="A3" s="4" t="s">
        <v>145</v>
      </c>
    </row>
    <row r="4" spans="1:1">
      <c r="A4" s="5" t="s">
        <v>141</v>
      </c>
    </row>
    <row r="5" spans="1:1">
      <c r="A5" s="4" t="s">
        <v>146</v>
      </c>
    </row>
    <row r="6" spans="1:1" ht="78">
      <c r="A6" s="5" t="s">
        <v>142</v>
      </c>
    </row>
    <row r="7" spans="1:1">
      <c r="A7" s="4" t="s">
        <v>147</v>
      </c>
    </row>
    <row r="8" spans="1:1" ht="78">
      <c r="A8" s="5" t="s">
        <v>211</v>
      </c>
    </row>
    <row r="9" spans="1:1" ht="78">
      <c r="A9" s="4" t="s">
        <v>205</v>
      </c>
    </row>
    <row r="10" spans="1:1" ht="46.8">
      <c r="A10" s="5" t="s">
        <v>206</v>
      </c>
    </row>
    <row r="11" spans="1:1" ht="31.2">
      <c r="A11" s="4" t="s">
        <v>212</v>
      </c>
    </row>
    <row r="12" spans="1:1" ht="62.4">
      <c r="A12" s="5" t="s">
        <v>209</v>
      </c>
    </row>
    <row r="13" spans="1:1" ht="115.8" customHeight="1">
      <c r="A13" s="4" t="s">
        <v>144</v>
      </c>
    </row>
    <row r="17" spans="1:1">
      <c r="A17"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17"/>
  <sheetViews>
    <sheetView workbookViewId="0">
      <selection activeCell="A24" sqref="A24"/>
    </sheetView>
  </sheetViews>
  <sheetFormatPr defaultColWidth="96.8984375" defaultRowHeight="15.6"/>
  <cols>
    <col min="1" max="1" width="128" style="2" customWidth="1"/>
    <col min="2" max="16384" width="96.8984375" style="2"/>
  </cols>
  <sheetData>
    <row r="1" spans="1:1" ht="46.8">
      <c r="A1" s="1" t="s">
        <v>214</v>
      </c>
    </row>
    <row r="2" spans="1:1">
      <c r="A2" s="5" t="s">
        <v>148</v>
      </c>
    </row>
    <row r="3" spans="1:1">
      <c r="A3" s="4" t="s">
        <v>149</v>
      </c>
    </row>
    <row r="4" spans="1:1">
      <c r="A4" s="5" t="s">
        <v>150</v>
      </c>
    </row>
    <row r="5" spans="1:1">
      <c r="A5" s="4" t="s">
        <v>151</v>
      </c>
    </row>
    <row r="6" spans="1:1" ht="78">
      <c r="A6" s="5" t="s">
        <v>152</v>
      </c>
    </row>
    <row r="7" spans="1:1" ht="46.8">
      <c r="A7" s="99" t="s">
        <v>153</v>
      </c>
    </row>
    <row r="8" spans="1:1" ht="78">
      <c r="A8" s="5" t="s">
        <v>154</v>
      </c>
    </row>
    <row r="9" spans="1:1" ht="78">
      <c r="A9" s="4" t="s">
        <v>207</v>
      </c>
    </row>
    <row r="10" spans="1:1" ht="46.8">
      <c r="A10" s="5" t="s">
        <v>208</v>
      </c>
    </row>
    <row r="11" spans="1:1" ht="31.2">
      <c r="A11" s="4" t="s">
        <v>155</v>
      </c>
    </row>
    <row r="12" spans="1:1" ht="62.4">
      <c r="A12" s="5" t="s">
        <v>210</v>
      </c>
    </row>
    <row r="13" spans="1:1" ht="115.8" customHeight="1">
      <c r="A13" s="4" t="s">
        <v>156</v>
      </c>
    </row>
    <row r="17" spans="1:1">
      <c r="A17"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D58"/>
  <sheetViews>
    <sheetView topLeftCell="A2" zoomScale="40" zoomScaleNormal="40" workbookViewId="0">
      <selection activeCell="L127" sqref="L127"/>
    </sheetView>
  </sheetViews>
  <sheetFormatPr defaultRowHeight="13.8"/>
  <cols>
    <col min="1" max="1" width="7.5" customWidth="1"/>
    <col min="2" max="2" width="20.69921875" customWidth="1"/>
    <col min="3" max="3" width="33.69921875" customWidth="1"/>
    <col min="4" max="8" width="12.09765625" customWidth="1"/>
    <col min="9" max="14" width="14.3984375" customWidth="1"/>
    <col min="15" max="15" width="17.19921875" bestFit="1" customWidth="1"/>
    <col min="16" max="16" width="15.09765625" customWidth="1"/>
    <col min="17" max="17" width="12.09765625" customWidth="1"/>
    <col min="18" max="18" width="17.19921875" bestFit="1" customWidth="1"/>
    <col min="19" max="19" width="16.09765625" customWidth="1"/>
    <col min="20" max="20" width="12.09765625" customWidth="1"/>
    <col min="21" max="21" width="17.19921875" bestFit="1" customWidth="1"/>
    <col min="22" max="22" width="16.09765625" customWidth="1"/>
    <col min="23" max="23" width="12.09765625" customWidth="1"/>
    <col min="24" max="24" width="17.19921875" bestFit="1" customWidth="1"/>
    <col min="25" max="25" width="16.09765625" customWidth="1"/>
    <col min="26" max="26" width="12.09765625" customWidth="1"/>
    <col min="27" max="27" width="17.19921875" bestFit="1" customWidth="1"/>
    <col min="28" max="28" width="17.296875" customWidth="1"/>
    <col min="29" max="29" width="16.69921875" customWidth="1"/>
    <col min="30" max="30" width="15.69921875" customWidth="1"/>
    <col min="31" max="31" width="41.296875" customWidth="1"/>
    <col min="33" max="33" width="14" bestFit="1" customWidth="1"/>
  </cols>
  <sheetData>
    <row r="1" spans="1:30" ht="143.25" customHeight="1">
      <c r="A1" s="100"/>
      <c r="B1" s="218" t="s">
        <v>157</v>
      </c>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row>
    <row r="2" spans="1:30" ht="22.8">
      <c r="B2" s="101"/>
    </row>
    <row r="3" spans="1:30" ht="15" customHeight="1"/>
    <row r="4" spans="1:30" ht="15" customHeight="1">
      <c r="A4" s="102" t="s">
        <v>158</v>
      </c>
      <c r="B4" s="103"/>
      <c r="C4" s="104"/>
      <c r="D4" s="104"/>
    </row>
    <row r="5" spans="1:30" ht="15" customHeight="1">
      <c r="A5" s="220" t="s">
        <v>159</v>
      </c>
      <c r="B5" s="220"/>
      <c r="C5" s="104"/>
      <c r="O5" s="105"/>
      <c r="P5" s="105"/>
      <c r="Q5" s="105"/>
      <c r="R5" s="105"/>
      <c r="S5" s="105"/>
      <c r="T5" s="105"/>
      <c r="U5" s="105"/>
      <c r="V5" s="105"/>
      <c r="W5" s="105"/>
      <c r="X5" s="105"/>
      <c r="Y5" s="105"/>
      <c r="Z5" s="105"/>
      <c r="AA5" s="105"/>
      <c r="AB5" s="105"/>
      <c r="AC5" s="105"/>
      <c r="AD5" s="105"/>
    </row>
    <row r="6" spans="1:30" ht="15" customHeight="1">
      <c r="A6" s="102" t="s">
        <v>160</v>
      </c>
      <c r="B6" s="102"/>
      <c r="C6" s="104"/>
      <c r="O6" s="105"/>
      <c r="P6" s="105"/>
      <c r="Q6" s="105"/>
      <c r="R6" s="105"/>
      <c r="S6" s="105"/>
      <c r="T6" s="105"/>
      <c r="U6" s="105"/>
      <c r="V6" s="105"/>
      <c r="W6" s="105"/>
      <c r="X6" s="105"/>
      <c r="Y6" s="105"/>
      <c r="Z6" s="105"/>
      <c r="AA6" s="105"/>
      <c r="AB6" s="105"/>
      <c r="AC6" s="105"/>
      <c r="AD6" s="105"/>
    </row>
    <row r="7" spans="1:30" ht="15" customHeight="1">
      <c r="A7" s="106"/>
      <c r="O7" s="105"/>
      <c r="P7" s="105"/>
      <c r="Q7" s="105"/>
      <c r="R7" s="105"/>
      <c r="S7" s="105"/>
      <c r="T7" s="105"/>
      <c r="U7" s="105"/>
      <c r="V7" s="105"/>
      <c r="W7" s="105"/>
      <c r="X7" s="105"/>
      <c r="Y7" s="105"/>
      <c r="Z7" s="105"/>
      <c r="AA7" s="105"/>
      <c r="AB7" s="105"/>
      <c r="AC7" s="105"/>
      <c r="AD7" s="105"/>
    </row>
    <row r="8" spans="1:30" s="109" customFormat="1" ht="17.25" customHeight="1">
      <c r="A8" s="107" t="s">
        <v>161</v>
      </c>
      <c r="B8" s="108"/>
      <c r="O8" s="110"/>
      <c r="P8" s="110"/>
      <c r="Q8" s="110"/>
      <c r="R8" s="110"/>
      <c r="S8" s="110"/>
      <c r="T8" s="110"/>
      <c r="U8" s="110"/>
      <c r="V8" s="110"/>
      <c r="W8" s="110"/>
      <c r="X8" s="110"/>
      <c r="Y8" s="110"/>
      <c r="Z8" s="110"/>
      <c r="AA8" s="110"/>
      <c r="AB8" s="110"/>
      <c r="AC8" s="110"/>
      <c r="AD8" s="110"/>
    </row>
    <row r="9" spans="1:30" s="109" customFormat="1" ht="17.25" customHeight="1" thickBot="1">
      <c r="A9" s="221" t="s">
        <v>162</v>
      </c>
      <c r="B9" s="222"/>
      <c r="C9" s="222"/>
      <c r="D9" s="111"/>
      <c r="E9" s="111"/>
      <c r="F9" s="111"/>
      <c r="G9" s="111"/>
      <c r="H9" s="111"/>
      <c r="I9" s="111"/>
      <c r="J9" s="111"/>
      <c r="K9" s="111"/>
      <c r="L9" s="111"/>
      <c r="M9" s="111"/>
      <c r="N9" s="112">
        <v>2025</v>
      </c>
      <c r="O9" s="112">
        <v>2025</v>
      </c>
      <c r="P9" s="112">
        <v>2025</v>
      </c>
      <c r="Q9" s="113">
        <v>2026</v>
      </c>
      <c r="R9" s="113">
        <v>2026</v>
      </c>
      <c r="S9" s="113">
        <v>2026</v>
      </c>
      <c r="T9" s="113">
        <v>2027</v>
      </c>
      <c r="U9" s="113">
        <v>2027</v>
      </c>
      <c r="V9" s="113">
        <v>2027</v>
      </c>
      <c r="W9" s="113">
        <v>2028</v>
      </c>
      <c r="X9" s="113">
        <v>2028</v>
      </c>
      <c r="Y9" s="113">
        <v>2028</v>
      </c>
      <c r="Z9" s="113">
        <v>2029</v>
      </c>
      <c r="AA9" s="113">
        <v>2029</v>
      </c>
      <c r="AB9" s="113">
        <v>2029</v>
      </c>
      <c r="AC9" s="114" t="s">
        <v>163</v>
      </c>
      <c r="AD9" s="111" t="s">
        <v>164</v>
      </c>
    </row>
    <row r="10" spans="1:30" s="109" customFormat="1" ht="17.25" customHeight="1">
      <c r="A10" s="107"/>
      <c r="B10" s="108"/>
      <c r="N10" s="110"/>
      <c r="O10" s="115"/>
      <c r="P10" s="115"/>
      <c r="Q10" s="116"/>
      <c r="R10" s="115"/>
      <c r="S10" s="115"/>
      <c r="T10" s="116"/>
      <c r="U10" s="115"/>
      <c r="V10" s="115"/>
      <c r="W10" s="116"/>
      <c r="X10" s="115"/>
      <c r="Y10" s="115"/>
      <c r="Z10" s="116"/>
      <c r="AA10" s="115"/>
      <c r="AB10" s="115"/>
      <c r="AC10" s="115"/>
    </row>
    <row r="11" spans="1:30" s="109" customFormat="1" ht="32.25" customHeight="1" thickBot="1">
      <c r="A11" s="117" t="s">
        <v>165</v>
      </c>
      <c r="B11" s="223" t="s">
        <v>166</v>
      </c>
      <c r="C11" s="224"/>
      <c r="D11" s="117">
        <v>2025</v>
      </c>
      <c r="E11" s="117">
        <v>2026</v>
      </c>
      <c r="F11" s="117">
        <v>2027</v>
      </c>
      <c r="G11" s="117">
        <v>2028</v>
      </c>
      <c r="H11" s="117">
        <v>2029</v>
      </c>
      <c r="I11" s="117">
        <v>2025</v>
      </c>
      <c r="J11" s="117">
        <v>2026</v>
      </c>
      <c r="K11" s="117">
        <v>2027</v>
      </c>
      <c r="L11" s="117">
        <v>2028</v>
      </c>
      <c r="M11" s="117">
        <v>2029</v>
      </c>
      <c r="N11" s="210" t="s">
        <v>167</v>
      </c>
      <c r="O11" s="211"/>
      <c r="P11" s="118" t="s">
        <v>168</v>
      </c>
      <c r="Q11" s="210" t="s">
        <v>167</v>
      </c>
      <c r="R11" s="211"/>
      <c r="S11" s="118" t="s">
        <v>168</v>
      </c>
      <c r="T11" s="210" t="s">
        <v>167</v>
      </c>
      <c r="U11" s="211"/>
      <c r="V11" s="118" t="s">
        <v>168</v>
      </c>
      <c r="W11" s="210" t="s">
        <v>167</v>
      </c>
      <c r="X11" s="211"/>
      <c r="Y11" s="118" t="s">
        <v>168</v>
      </c>
      <c r="Z11" s="210" t="s">
        <v>167</v>
      </c>
      <c r="AA11" s="211"/>
      <c r="AB11" s="118" t="s">
        <v>168</v>
      </c>
      <c r="AC11" s="118" t="s">
        <v>169</v>
      </c>
      <c r="AD11" s="119"/>
    </row>
    <row r="12" spans="1:30" s="109" customFormat="1" ht="17.25" customHeight="1" thickTop="1">
      <c r="A12" s="120">
        <v>3</v>
      </c>
      <c r="B12" s="121" t="s">
        <v>170</v>
      </c>
      <c r="D12" s="122">
        <v>46500</v>
      </c>
      <c r="E12" s="122">
        <f>D12*1.045</f>
        <v>48592.5</v>
      </c>
      <c r="F12" s="122">
        <f>E12*1.045</f>
        <v>50779.162499999999</v>
      </c>
      <c r="G12" s="122">
        <f>F12*1.045</f>
        <v>53064.224812499997</v>
      </c>
      <c r="H12" s="122">
        <f>G12*1.045</f>
        <v>55452.114929062496</v>
      </c>
      <c r="I12" s="123">
        <v>30.35248041775457</v>
      </c>
      <c r="J12" s="123">
        <f t="shared" ref="J12:J30" si="0">+E12/1532</f>
        <v>31.718342036553526</v>
      </c>
      <c r="K12" s="123">
        <f t="shared" ref="K12:K30" si="1">+F12/1532</f>
        <v>33.145667428198429</v>
      </c>
      <c r="L12" s="123">
        <f t="shared" ref="L12:M12" si="2">+G12/1532</f>
        <v>34.637222462467363</v>
      </c>
      <c r="M12" s="123">
        <f t="shared" si="2"/>
        <v>36.195897473278393</v>
      </c>
      <c r="N12" s="124"/>
      <c r="O12" s="125"/>
      <c r="P12" s="126">
        <f>D12*N12+(O12*I12)</f>
        <v>0</v>
      </c>
      <c r="Q12" s="127"/>
      <c r="R12" s="125"/>
      <c r="S12" s="126">
        <f t="shared" ref="S12:S34" si="3">Q12*E12+(R12*J12)</f>
        <v>0</v>
      </c>
      <c r="T12" s="127"/>
      <c r="U12" s="125"/>
      <c r="V12" s="126">
        <f t="shared" ref="V12:V35" si="4">T12*F12+(U12*K12)</f>
        <v>0</v>
      </c>
      <c r="W12" s="127"/>
      <c r="X12" s="125"/>
      <c r="Y12" s="126">
        <f t="shared" ref="Y12:Y18" si="5">W12*G12+(X12*L12)</f>
        <v>0</v>
      </c>
      <c r="Z12" s="127"/>
      <c r="AA12" s="125"/>
      <c r="AB12" s="126">
        <f t="shared" ref="AB12:AB18" si="6">Z12*H12+(AA12*M12)</f>
        <v>0</v>
      </c>
      <c r="AC12" s="205">
        <f t="shared" ref="AC12:AC35" si="7">P12+S12+V12+Y12+AB12</f>
        <v>0</v>
      </c>
    </row>
    <row r="13" spans="1:30" s="109" customFormat="1" ht="17.25" customHeight="1">
      <c r="A13" s="120">
        <v>3</v>
      </c>
      <c r="B13" s="121" t="s">
        <v>171</v>
      </c>
      <c r="D13" s="122">
        <v>46500</v>
      </c>
      <c r="E13" s="122">
        <f t="shared" ref="E13:F30" si="8">D13*1.045</f>
        <v>48592.5</v>
      </c>
      <c r="F13" s="122">
        <f t="shared" si="8"/>
        <v>50779.162499999999</v>
      </c>
      <c r="G13" s="122">
        <f t="shared" ref="G13:H13" si="9">F13*1.045</f>
        <v>53064.224812499997</v>
      </c>
      <c r="H13" s="122">
        <f t="shared" si="9"/>
        <v>55452.114929062496</v>
      </c>
      <c r="I13" s="123">
        <v>30.35248041775457</v>
      </c>
      <c r="J13" s="123">
        <f t="shared" si="0"/>
        <v>31.718342036553526</v>
      </c>
      <c r="K13" s="123">
        <f t="shared" si="1"/>
        <v>33.145667428198429</v>
      </c>
      <c r="L13" s="123">
        <f t="shared" ref="L13:L34" si="10">+G13/1532</f>
        <v>34.637222462467363</v>
      </c>
      <c r="M13" s="123">
        <f t="shared" ref="M13:M34" si="11">+H13/1532</f>
        <v>36.195897473278393</v>
      </c>
      <c r="N13" s="124"/>
      <c r="O13" s="125"/>
      <c r="P13" s="126">
        <f t="shared" ref="P13:P34" si="12">D13*N13+(O13*I13)</f>
        <v>0</v>
      </c>
      <c r="Q13" s="128"/>
      <c r="R13" s="125"/>
      <c r="S13" s="126">
        <f t="shared" si="3"/>
        <v>0</v>
      </c>
      <c r="T13" s="128"/>
      <c r="U13" s="125"/>
      <c r="V13" s="126">
        <f t="shared" si="4"/>
        <v>0</v>
      </c>
      <c r="W13" s="128"/>
      <c r="X13" s="125"/>
      <c r="Y13" s="126">
        <f t="shared" si="5"/>
        <v>0</v>
      </c>
      <c r="Z13" s="128"/>
      <c r="AA13" s="125"/>
      <c r="AB13" s="126">
        <f t="shared" si="6"/>
        <v>0</v>
      </c>
      <c r="AC13" s="205">
        <f t="shared" si="7"/>
        <v>0</v>
      </c>
    </row>
    <row r="14" spans="1:30" s="109" customFormat="1" ht="17.25" customHeight="1">
      <c r="A14" s="120">
        <v>4</v>
      </c>
      <c r="B14" s="121" t="s">
        <v>172</v>
      </c>
      <c r="D14" s="122">
        <v>48000</v>
      </c>
      <c r="E14" s="122">
        <f t="shared" si="8"/>
        <v>50160</v>
      </c>
      <c r="F14" s="122">
        <f t="shared" si="8"/>
        <v>52417.2</v>
      </c>
      <c r="G14" s="122">
        <f t="shared" ref="G14:H14" si="13">F14*1.045</f>
        <v>54775.973999999995</v>
      </c>
      <c r="H14" s="122">
        <f t="shared" si="13"/>
        <v>57240.89282999999</v>
      </c>
      <c r="I14" s="123">
        <v>31.331592689295039</v>
      </c>
      <c r="J14" s="123">
        <f t="shared" si="0"/>
        <v>32.741514360313317</v>
      </c>
      <c r="K14" s="123">
        <f t="shared" si="1"/>
        <v>34.214882506527417</v>
      </c>
      <c r="L14" s="123">
        <f t="shared" si="10"/>
        <v>35.754552219321148</v>
      </c>
      <c r="M14" s="123">
        <f t="shared" si="11"/>
        <v>37.363507069190597</v>
      </c>
      <c r="N14" s="124"/>
      <c r="O14" s="125"/>
      <c r="P14" s="126">
        <f t="shared" si="12"/>
        <v>0</v>
      </c>
      <c r="Q14" s="128"/>
      <c r="R14" s="125"/>
      <c r="S14" s="126">
        <f t="shared" si="3"/>
        <v>0</v>
      </c>
      <c r="T14" s="128"/>
      <c r="U14" s="125"/>
      <c r="V14" s="126">
        <f t="shared" si="4"/>
        <v>0</v>
      </c>
      <c r="W14" s="128"/>
      <c r="X14" s="125"/>
      <c r="Y14" s="126">
        <f t="shared" si="5"/>
        <v>0</v>
      </c>
      <c r="Z14" s="128"/>
      <c r="AA14" s="125"/>
      <c r="AB14" s="126">
        <f t="shared" si="6"/>
        <v>0</v>
      </c>
      <c r="AC14" s="205">
        <f t="shared" si="7"/>
        <v>0</v>
      </c>
    </row>
    <row r="15" spans="1:30" s="109" customFormat="1" ht="17.25" customHeight="1">
      <c r="A15" s="120">
        <v>5</v>
      </c>
      <c r="B15" s="121" t="s">
        <v>173</v>
      </c>
      <c r="D15" s="122">
        <v>49400</v>
      </c>
      <c r="E15" s="122">
        <f t="shared" si="8"/>
        <v>51623</v>
      </c>
      <c r="F15" s="122">
        <f t="shared" si="8"/>
        <v>53946.034999999996</v>
      </c>
      <c r="G15" s="122">
        <f t="shared" ref="G15:H15" si="14">F15*1.045</f>
        <v>56373.606574999991</v>
      </c>
      <c r="H15" s="122">
        <f t="shared" si="14"/>
        <v>58910.418870874986</v>
      </c>
      <c r="I15" s="123">
        <v>32.24543080939948</v>
      </c>
      <c r="J15" s="123">
        <f t="shared" si="0"/>
        <v>33.696475195822451</v>
      </c>
      <c r="K15" s="123">
        <f t="shared" si="1"/>
        <v>35.212816579634463</v>
      </c>
      <c r="L15" s="123">
        <f t="shared" si="10"/>
        <v>36.797393325718012</v>
      </c>
      <c r="M15" s="123">
        <f t="shared" si="11"/>
        <v>38.453276025375317</v>
      </c>
      <c r="N15" s="124"/>
      <c r="O15" s="125"/>
      <c r="P15" s="126">
        <f t="shared" si="12"/>
        <v>0</v>
      </c>
      <c r="Q15" s="128"/>
      <c r="R15" s="125"/>
      <c r="S15" s="126">
        <f t="shared" si="3"/>
        <v>0</v>
      </c>
      <c r="T15" s="128"/>
      <c r="U15" s="125"/>
      <c r="V15" s="126">
        <f t="shared" si="4"/>
        <v>0</v>
      </c>
      <c r="W15" s="128"/>
      <c r="X15" s="125"/>
      <c r="Y15" s="126">
        <f t="shared" si="5"/>
        <v>0</v>
      </c>
      <c r="Z15" s="128"/>
      <c r="AA15" s="125"/>
      <c r="AB15" s="126">
        <f t="shared" si="6"/>
        <v>0</v>
      </c>
      <c r="AC15" s="205">
        <f t="shared" si="7"/>
        <v>0</v>
      </c>
    </row>
    <row r="16" spans="1:30" s="109" customFormat="1" ht="17.25" customHeight="1">
      <c r="A16" s="120">
        <v>6</v>
      </c>
      <c r="B16" s="121" t="s">
        <v>174</v>
      </c>
      <c r="D16" s="122">
        <v>51900</v>
      </c>
      <c r="E16" s="122">
        <f t="shared" si="8"/>
        <v>54235.499999999993</v>
      </c>
      <c r="F16" s="122">
        <f t="shared" si="8"/>
        <v>56676.097499999989</v>
      </c>
      <c r="G16" s="122">
        <f t="shared" ref="G16:H16" si="15">F16*1.045</f>
        <v>59226.521887499985</v>
      </c>
      <c r="H16" s="122">
        <f t="shared" si="15"/>
        <v>61891.71537243748</v>
      </c>
      <c r="I16" s="123">
        <v>33.87728459530026</v>
      </c>
      <c r="J16" s="123">
        <f t="shared" si="0"/>
        <v>35.401762402088771</v>
      </c>
      <c r="K16" s="123">
        <f t="shared" si="1"/>
        <v>36.994841710182762</v>
      </c>
      <c r="L16" s="123">
        <f t="shared" si="10"/>
        <v>38.659609587140984</v>
      </c>
      <c r="M16" s="123">
        <f t="shared" si="11"/>
        <v>40.399292018562321</v>
      </c>
      <c r="N16" s="124"/>
      <c r="O16" s="125"/>
      <c r="P16" s="126">
        <f t="shared" si="12"/>
        <v>0</v>
      </c>
      <c r="Q16" s="128"/>
      <c r="R16" s="125"/>
      <c r="S16" s="126">
        <f t="shared" si="3"/>
        <v>0</v>
      </c>
      <c r="T16" s="128"/>
      <c r="U16" s="125"/>
      <c r="V16" s="126">
        <f t="shared" si="4"/>
        <v>0</v>
      </c>
      <c r="W16" s="128"/>
      <c r="X16" s="125"/>
      <c r="Y16" s="126">
        <f t="shared" si="5"/>
        <v>0</v>
      </c>
      <c r="Z16" s="128"/>
      <c r="AA16" s="125"/>
      <c r="AB16" s="126">
        <f t="shared" si="6"/>
        <v>0</v>
      </c>
      <c r="AC16" s="205">
        <f t="shared" si="7"/>
        <v>0</v>
      </c>
    </row>
    <row r="17" spans="1:29" s="109" customFormat="1" ht="17.25" customHeight="1">
      <c r="A17" s="120">
        <v>7</v>
      </c>
      <c r="B17" s="121" t="s">
        <v>175</v>
      </c>
      <c r="D17" s="122">
        <v>57300</v>
      </c>
      <c r="E17" s="122">
        <f t="shared" si="8"/>
        <v>59878.499999999993</v>
      </c>
      <c r="F17" s="122">
        <f t="shared" si="8"/>
        <v>62573.032499999987</v>
      </c>
      <c r="G17" s="122">
        <f t="shared" ref="G17:H17" si="16">F17*1.045</f>
        <v>65388.81896249998</v>
      </c>
      <c r="H17" s="122">
        <f t="shared" si="16"/>
        <v>68331.315815812472</v>
      </c>
      <c r="I17" s="123">
        <v>37.40208877284595</v>
      </c>
      <c r="J17" s="123">
        <f t="shared" si="0"/>
        <v>39.085182767624019</v>
      </c>
      <c r="K17" s="123">
        <f t="shared" si="1"/>
        <v>40.844015992167094</v>
      </c>
      <c r="L17" s="123">
        <f t="shared" si="10"/>
        <v>42.681996711814605</v>
      </c>
      <c r="M17" s="123">
        <f t="shared" si="11"/>
        <v>44.602686563846262</v>
      </c>
      <c r="N17" s="124"/>
      <c r="O17" s="125"/>
      <c r="P17" s="126">
        <f t="shared" si="12"/>
        <v>0</v>
      </c>
      <c r="Q17" s="128"/>
      <c r="R17" s="125"/>
      <c r="S17" s="126">
        <f t="shared" si="3"/>
        <v>0</v>
      </c>
      <c r="T17" s="128"/>
      <c r="U17" s="125"/>
      <c r="V17" s="126">
        <f t="shared" si="4"/>
        <v>0</v>
      </c>
      <c r="W17" s="128"/>
      <c r="X17" s="125"/>
      <c r="Y17" s="126">
        <f t="shared" si="5"/>
        <v>0</v>
      </c>
      <c r="Z17" s="128"/>
      <c r="AA17" s="125"/>
      <c r="AB17" s="126">
        <f t="shared" si="6"/>
        <v>0</v>
      </c>
      <c r="AC17" s="205">
        <f t="shared" si="7"/>
        <v>0</v>
      </c>
    </row>
    <row r="18" spans="1:29" s="109" customFormat="1" ht="17.25" customHeight="1">
      <c r="A18" s="120">
        <v>8</v>
      </c>
      <c r="B18" s="121" t="s">
        <v>175</v>
      </c>
      <c r="D18" s="122">
        <v>66800</v>
      </c>
      <c r="E18" s="122">
        <f t="shared" si="8"/>
        <v>69806</v>
      </c>
      <c r="F18" s="122">
        <f t="shared" si="8"/>
        <v>72947.26999999999</v>
      </c>
      <c r="G18" s="122">
        <f t="shared" ref="G18:H18" si="17">F18*1.045</f>
        <v>76229.89714999999</v>
      </c>
      <c r="H18" s="122">
        <f t="shared" si="17"/>
        <v>79660.242521749984</v>
      </c>
      <c r="I18" s="123">
        <v>43.603133159268928</v>
      </c>
      <c r="J18" s="123">
        <f t="shared" si="0"/>
        <v>45.565274151436029</v>
      </c>
      <c r="K18" s="123">
        <f t="shared" si="1"/>
        <v>47.615711488250646</v>
      </c>
      <c r="L18" s="123">
        <f t="shared" si="10"/>
        <v>49.758418505221925</v>
      </c>
      <c r="M18" s="123">
        <f t="shared" si="11"/>
        <v>51.99754733795691</v>
      </c>
      <c r="N18" s="124"/>
      <c r="O18" s="125"/>
      <c r="P18" s="126">
        <f t="shared" si="12"/>
        <v>0</v>
      </c>
      <c r="Q18" s="128"/>
      <c r="R18" s="125"/>
      <c r="S18" s="126">
        <f t="shared" si="3"/>
        <v>0</v>
      </c>
      <c r="T18" s="128"/>
      <c r="U18" s="125"/>
      <c r="V18" s="126">
        <f t="shared" si="4"/>
        <v>0</v>
      </c>
      <c r="W18" s="128"/>
      <c r="X18" s="125"/>
      <c r="Y18" s="126">
        <f t="shared" si="5"/>
        <v>0</v>
      </c>
      <c r="Z18" s="128"/>
      <c r="AA18" s="125"/>
      <c r="AB18" s="126">
        <f t="shared" si="6"/>
        <v>0</v>
      </c>
      <c r="AC18" s="205">
        <f t="shared" si="7"/>
        <v>0</v>
      </c>
    </row>
    <row r="19" spans="1:29" s="109" customFormat="1" ht="17.25" customHeight="1">
      <c r="A19" s="120">
        <v>9</v>
      </c>
      <c r="B19" s="121" t="s">
        <v>175</v>
      </c>
      <c r="D19" s="122">
        <v>78100</v>
      </c>
      <c r="E19" s="122">
        <f t="shared" si="8"/>
        <v>81614.5</v>
      </c>
      <c r="F19" s="122">
        <f t="shared" si="8"/>
        <v>85287.152499999997</v>
      </c>
      <c r="G19" s="122">
        <f t="shared" ref="G19:H19" si="18">F19*1.045</f>
        <v>89125.074362499989</v>
      </c>
      <c r="H19" s="122">
        <f t="shared" si="18"/>
        <v>93135.702708812489</v>
      </c>
      <c r="I19" s="123">
        <v>50.979112271540473</v>
      </c>
      <c r="J19" s="123">
        <f t="shared" si="0"/>
        <v>53.273172323759788</v>
      </c>
      <c r="K19" s="123">
        <f t="shared" si="1"/>
        <v>55.670465078328981</v>
      </c>
      <c r="L19" s="123">
        <f t="shared" si="10"/>
        <v>58.175636006853779</v>
      </c>
      <c r="M19" s="123">
        <f t="shared" si="11"/>
        <v>60.793539627162197</v>
      </c>
      <c r="N19" s="124"/>
      <c r="O19" s="125"/>
      <c r="P19" s="126">
        <f>D19*N19+(O19*I19)</f>
        <v>0</v>
      </c>
      <c r="Q19" s="128"/>
      <c r="R19" s="125"/>
      <c r="S19" s="126">
        <f t="shared" si="3"/>
        <v>0</v>
      </c>
      <c r="T19" s="128"/>
      <c r="U19" s="125"/>
      <c r="V19" s="126">
        <f t="shared" si="4"/>
        <v>0</v>
      </c>
      <c r="W19" s="128"/>
      <c r="X19" s="125"/>
      <c r="Y19" s="126">
        <f>W19*G19+(X19*L19)</f>
        <v>0</v>
      </c>
      <c r="Z19" s="128"/>
      <c r="AA19" s="125"/>
      <c r="AB19" s="126">
        <f>Z19*H19+(AA19*M19)</f>
        <v>0</v>
      </c>
      <c r="AC19" s="205">
        <f t="shared" si="7"/>
        <v>0</v>
      </c>
    </row>
    <row r="20" spans="1:29" s="109" customFormat="1" ht="17.25" customHeight="1">
      <c r="A20" s="120">
        <v>10</v>
      </c>
      <c r="B20" s="121" t="s">
        <v>176</v>
      </c>
      <c r="D20" s="122">
        <v>81200</v>
      </c>
      <c r="E20" s="122">
        <f t="shared" si="8"/>
        <v>84854</v>
      </c>
      <c r="F20" s="122">
        <f t="shared" si="8"/>
        <v>88672.43</v>
      </c>
      <c r="G20" s="122">
        <f t="shared" ref="G20:H20" si="19">F20*1.045</f>
        <v>92662.689349999986</v>
      </c>
      <c r="H20" s="122">
        <f t="shared" si="19"/>
        <v>96832.51037074998</v>
      </c>
      <c r="I20" s="123">
        <v>53.002610966057439</v>
      </c>
      <c r="J20" s="123">
        <f t="shared" si="0"/>
        <v>55.387728459530024</v>
      </c>
      <c r="K20" s="123">
        <f t="shared" si="1"/>
        <v>57.880176240208876</v>
      </c>
      <c r="L20" s="123">
        <f t="shared" si="10"/>
        <v>60.484784171018269</v>
      </c>
      <c r="M20" s="123">
        <f t="shared" si="11"/>
        <v>63.206599458714088</v>
      </c>
      <c r="N20" s="124"/>
      <c r="O20" s="125"/>
      <c r="P20" s="126">
        <f t="shared" si="12"/>
        <v>0</v>
      </c>
      <c r="Q20" s="124"/>
      <c r="R20" s="125"/>
      <c r="S20" s="126">
        <f t="shared" si="3"/>
        <v>0</v>
      </c>
      <c r="T20" s="124"/>
      <c r="U20" s="125"/>
      <c r="V20" s="126">
        <f t="shared" si="4"/>
        <v>0</v>
      </c>
      <c r="W20" s="124"/>
      <c r="X20" s="125"/>
      <c r="Y20" s="126">
        <f t="shared" ref="Y20:Y35" si="20">W20*G20+(X20*L20)</f>
        <v>0</v>
      </c>
      <c r="Z20" s="124"/>
      <c r="AA20" s="125"/>
      <c r="AB20" s="126">
        <f t="shared" ref="AB20:AB35" si="21">Z20*H20+(AA20*M20)</f>
        <v>0</v>
      </c>
      <c r="AC20" s="205">
        <f t="shared" si="7"/>
        <v>0</v>
      </c>
    </row>
    <row r="21" spans="1:29" s="109" customFormat="1" ht="17.25" customHeight="1">
      <c r="A21" s="120">
        <v>11</v>
      </c>
      <c r="B21" s="121" t="s">
        <v>176</v>
      </c>
      <c r="D21" s="122">
        <v>95500</v>
      </c>
      <c r="E21" s="122">
        <f t="shared" si="8"/>
        <v>99797.5</v>
      </c>
      <c r="F21" s="122">
        <f t="shared" si="8"/>
        <v>104288.3875</v>
      </c>
      <c r="G21" s="122">
        <f t="shared" ref="G21:H21" si="22">F21*1.045</f>
        <v>108981.36493749999</v>
      </c>
      <c r="H21" s="122">
        <f t="shared" si="22"/>
        <v>113885.52635968749</v>
      </c>
      <c r="I21" s="123">
        <v>62.336814621409921</v>
      </c>
      <c r="J21" s="123">
        <f t="shared" si="0"/>
        <v>65.141971279373365</v>
      </c>
      <c r="K21" s="123">
        <f t="shared" si="1"/>
        <v>68.073359986945164</v>
      </c>
      <c r="L21" s="123">
        <f t="shared" si="10"/>
        <v>71.136661186357699</v>
      </c>
      <c r="M21" s="123">
        <f t="shared" si="11"/>
        <v>74.33781093974379</v>
      </c>
      <c r="N21" s="124"/>
      <c r="O21" s="125"/>
      <c r="P21" s="126">
        <f t="shared" si="12"/>
        <v>0</v>
      </c>
      <c r="Q21" s="124"/>
      <c r="R21" s="125"/>
      <c r="S21" s="126">
        <f t="shared" si="3"/>
        <v>0</v>
      </c>
      <c r="T21" s="124"/>
      <c r="U21" s="125"/>
      <c r="V21" s="126">
        <f t="shared" si="4"/>
        <v>0</v>
      </c>
      <c r="W21" s="124"/>
      <c r="X21" s="125"/>
      <c r="Y21" s="126">
        <f t="shared" si="20"/>
        <v>0</v>
      </c>
      <c r="Z21" s="124"/>
      <c r="AA21" s="125"/>
      <c r="AB21" s="126">
        <f t="shared" si="21"/>
        <v>0</v>
      </c>
      <c r="AC21" s="205">
        <f t="shared" si="7"/>
        <v>0</v>
      </c>
    </row>
    <row r="22" spans="1:29" s="109" customFormat="1" ht="17.25" customHeight="1">
      <c r="A22" s="120">
        <v>12</v>
      </c>
      <c r="B22" s="121" t="s">
        <v>176</v>
      </c>
      <c r="D22" s="122">
        <v>109500</v>
      </c>
      <c r="E22" s="122">
        <f t="shared" si="8"/>
        <v>114427.49999999999</v>
      </c>
      <c r="F22" s="122">
        <f t="shared" si="8"/>
        <v>119576.73749999997</v>
      </c>
      <c r="G22" s="122">
        <f t="shared" ref="G22:H22" si="23">F22*1.045</f>
        <v>124957.69068749997</v>
      </c>
      <c r="H22" s="122">
        <f t="shared" si="23"/>
        <v>130580.78676843747</v>
      </c>
      <c r="I22" s="123">
        <v>71.47519582245431</v>
      </c>
      <c r="J22" s="123">
        <f t="shared" si="0"/>
        <v>74.691579634464745</v>
      </c>
      <c r="K22" s="123">
        <f t="shared" si="1"/>
        <v>78.052700718015643</v>
      </c>
      <c r="L22" s="123">
        <f t="shared" si="10"/>
        <v>81.565072250326352</v>
      </c>
      <c r="M22" s="123">
        <f t="shared" si="11"/>
        <v>85.235500501591034</v>
      </c>
      <c r="N22" s="124"/>
      <c r="O22" s="125"/>
      <c r="P22" s="126">
        <f t="shared" si="12"/>
        <v>0</v>
      </c>
      <c r="Q22" s="124"/>
      <c r="R22" s="125"/>
      <c r="S22" s="126">
        <f t="shared" si="3"/>
        <v>0</v>
      </c>
      <c r="T22" s="124"/>
      <c r="U22" s="125"/>
      <c r="V22" s="126">
        <f t="shared" si="4"/>
        <v>0</v>
      </c>
      <c r="W22" s="124"/>
      <c r="X22" s="125"/>
      <c r="Y22" s="126">
        <f t="shared" si="20"/>
        <v>0</v>
      </c>
      <c r="Z22" s="124"/>
      <c r="AA22" s="125"/>
      <c r="AB22" s="126">
        <f t="shared" si="21"/>
        <v>0</v>
      </c>
      <c r="AC22" s="205">
        <f t="shared" si="7"/>
        <v>0</v>
      </c>
    </row>
    <row r="23" spans="1:29" s="109" customFormat="1" ht="17.25" customHeight="1">
      <c r="A23" s="120">
        <v>10</v>
      </c>
      <c r="B23" s="121" t="s">
        <v>177</v>
      </c>
      <c r="D23" s="122">
        <v>81200</v>
      </c>
      <c r="E23" s="122">
        <f t="shared" si="8"/>
        <v>84854</v>
      </c>
      <c r="F23" s="122">
        <f t="shared" si="8"/>
        <v>88672.43</v>
      </c>
      <c r="G23" s="122">
        <f t="shared" ref="G23:H23" si="24">F23*1.045</f>
        <v>92662.689349999986</v>
      </c>
      <c r="H23" s="122">
        <f t="shared" si="24"/>
        <v>96832.51037074998</v>
      </c>
      <c r="I23" s="123">
        <v>53.002610966057439</v>
      </c>
      <c r="J23" s="123">
        <f t="shared" si="0"/>
        <v>55.387728459530024</v>
      </c>
      <c r="K23" s="123">
        <f t="shared" si="1"/>
        <v>57.880176240208876</v>
      </c>
      <c r="L23" s="123">
        <f t="shared" si="10"/>
        <v>60.484784171018269</v>
      </c>
      <c r="M23" s="123">
        <f t="shared" si="11"/>
        <v>63.206599458714088</v>
      </c>
      <c r="N23" s="124"/>
      <c r="O23" s="125"/>
      <c r="P23" s="126">
        <f t="shared" si="12"/>
        <v>0</v>
      </c>
      <c r="Q23" s="124"/>
      <c r="R23" s="125"/>
      <c r="S23" s="126">
        <f t="shared" si="3"/>
        <v>0</v>
      </c>
      <c r="T23" s="124"/>
      <c r="U23" s="125"/>
      <c r="V23" s="126">
        <f t="shared" si="4"/>
        <v>0</v>
      </c>
      <c r="W23" s="124"/>
      <c r="X23" s="125"/>
      <c r="Y23" s="126">
        <f t="shared" si="20"/>
        <v>0</v>
      </c>
      <c r="Z23" s="124"/>
      <c r="AA23" s="125"/>
      <c r="AB23" s="126">
        <f t="shared" si="21"/>
        <v>0</v>
      </c>
      <c r="AC23" s="205">
        <f t="shared" si="7"/>
        <v>0</v>
      </c>
    </row>
    <row r="24" spans="1:29" s="109" customFormat="1" ht="17.25" customHeight="1">
      <c r="A24" s="120">
        <v>11</v>
      </c>
      <c r="B24" s="121" t="s">
        <v>178</v>
      </c>
      <c r="D24" s="122">
        <v>92000</v>
      </c>
      <c r="E24" s="122">
        <f t="shared" si="8"/>
        <v>96140</v>
      </c>
      <c r="F24" s="122">
        <f t="shared" si="8"/>
        <v>100466.29999999999</v>
      </c>
      <c r="G24" s="122">
        <f t="shared" ref="G24:H24" si="25">F24*1.045</f>
        <v>104987.28349999998</v>
      </c>
      <c r="H24" s="122">
        <f t="shared" si="25"/>
        <v>109711.71125749996</v>
      </c>
      <c r="I24" s="123">
        <v>60.052219321148826</v>
      </c>
      <c r="J24" s="123">
        <f t="shared" si="0"/>
        <v>62.75456919060052</v>
      </c>
      <c r="K24" s="123">
        <f t="shared" si="1"/>
        <v>65.578524804177533</v>
      </c>
      <c r="L24" s="123">
        <f t="shared" si="10"/>
        <v>68.529558420365518</v>
      </c>
      <c r="M24" s="123">
        <f t="shared" si="11"/>
        <v>71.613388549281964</v>
      </c>
      <c r="N24" s="124"/>
      <c r="O24" s="125"/>
      <c r="P24" s="126">
        <f t="shared" si="12"/>
        <v>0</v>
      </c>
      <c r="Q24" s="124"/>
      <c r="R24" s="125"/>
      <c r="S24" s="126">
        <f t="shared" si="3"/>
        <v>0</v>
      </c>
      <c r="T24" s="124"/>
      <c r="U24" s="125"/>
      <c r="V24" s="126">
        <f t="shared" si="4"/>
        <v>0</v>
      </c>
      <c r="W24" s="124"/>
      <c r="X24" s="125"/>
      <c r="Y24" s="126">
        <f t="shared" si="20"/>
        <v>0</v>
      </c>
      <c r="Z24" s="124"/>
      <c r="AA24" s="125"/>
      <c r="AB24" s="126">
        <f t="shared" si="21"/>
        <v>0</v>
      </c>
      <c r="AC24" s="205">
        <f t="shared" si="7"/>
        <v>0</v>
      </c>
    </row>
    <row r="25" spans="1:29" s="109" customFormat="1" ht="17.25" customHeight="1">
      <c r="A25" s="120">
        <v>10</v>
      </c>
      <c r="B25" s="121" t="s">
        <v>179</v>
      </c>
      <c r="D25" s="122">
        <v>81200</v>
      </c>
      <c r="E25" s="122">
        <f t="shared" si="8"/>
        <v>84854</v>
      </c>
      <c r="F25" s="122">
        <f t="shared" si="8"/>
        <v>88672.43</v>
      </c>
      <c r="G25" s="122">
        <f t="shared" ref="G25:H25" si="26">F25*1.045</f>
        <v>92662.689349999986</v>
      </c>
      <c r="H25" s="122">
        <f t="shared" si="26"/>
        <v>96832.51037074998</v>
      </c>
      <c r="I25" s="123">
        <v>53.002610966057439</v>
      </c>
      <c r="J25" s="123">
        <f t="shared" si="0"/>
        <v>55.387728459530024</v>
      </c>
      <c r="K25" s="123">
        <f t="shared" si="1"/>
        <v>57.880176240208876</v>
      </c>
      <c r="L25" s="123">
        <f t="shared" si="10"/>
        <v>60.484784171018269</v>
      </c>
      <c r="M25" s="123">
        <f t="shared" si="11"/>
        <v>63.206599458714088</v>
      </c>
      <c r="N25" s="124"/>
      <c r="O25" s="125"/>
      <c r="P25" s="126">
        <f t="shared" si="12"/>
        <v>0</v>
      </c>
      <c r="Q25" s="124"/>
      <c r="R25" s="125"/>
      <c r="S25" s="126">
        <f t="shared" si="3"/>
        <v>0</v>
      </c>
      <c r="T25" s="124"/>
      <c r="U25" s="125"/>
      <c r="V25" s="126">
        <f t="shared" si="4"/>
        <v>0</v>
      </c>
      <c r="W25" s="124"/>
      <c r="X25" s="125"/>
      <c r="Y25" s="126">
        <f t="shared" si="20"/>
        <v>0</v>
      </c>
      <c r="Z25" s="124"/>
      <c r="AA25" s="125"/>
      <c r="AB25" s="126">
        <f t="shared" si="21"/>
        <v>0</v>
      </c>
      <c r="AC25" s="205">
        <f t="shared" si="7"/>
        <v>0</v>
      </c>
    </row>
    <row r="26" spans="1:29" s="109" customFormat="1" ht="17.25" customHeight="1">
      <c r="A26" s="120">
        <v>11</v>
      </c>
      <c r="B26" s="121" t="s">
        <v>180</v>
      </c>
      <c r="D26" s="122">
        <v>92000</v>
      </c>
      <c r="E26" s="122">
        <f t="shared" si="8"/>
        <v>96140</v>
      </c>
      <c r="F26" s="122">
        <f t="shared" si="8"/>
        <v>100466.29999999999</v>
      </c>
      <c r="G26" s="122">
        <f t="shared" ref="G26:H26" si="27">F26*1.045</f>
        <v>104987.28349999998</v>
      </c>
      <c r="H26" s="122">
        <f t="shared" si="27"/>
        <v>109711.71125749996</v>
      </c>
      <c r="I26" s="123">
        <v>60.052219321148826</v>
      </c>
      <c r="J26" s="123">
        <f t="shared" si="0"/>
        <v>62.75456919060052</v>
      </c>
      <c r="K26" s="123">
        <f t="shared" si="1"/>
        <v>65.578524804177533</v>
      </c>
      <c r="L26" s="123">
        <f t="shared" si="10"/>
        <v>68.529558420365518</v>
      </c>
      <c r="M26" s="123">
        <f t="shared" si="11"/>
        <v>71.613388549281964</v>
      </c>
      <c r="N26" s="124"/>
      <c r="O26" s="125"/>
      <c r="P26" s="126">
        <f t="shared" si="12"/>
        <v>0</v>
      </c>
      <c r="Q26" s="128"/>
      <c r="R26" s="125"/>
      <c r="S26" s="126">
        <f t="shared" si="3"/>
        <v>0</v>
      </c>
      <c r="T26" s="128"/>
      <c r="U26" s="125"/>
      <c r="V26" s="126">
        <f t="shared" si="4"/>
        <v>0</v>
      </c>
      <c r="W26" s="128"/>
      <c r="X26" s="125"/>
      <c r="Y26" s="126">
        <f t="shared" si="20"/>
        <v>0</v>
      </c>
      <c r="Z26" s="128"/>
      <c r="AA26" s="125"/>
      <c r="AB26" s="126">
        <f t="shared" si="21"/>
        <v>0</v>
      </c>
      <c r="AC26" s="205">
        <f t="shared" si="7"/>
        <v>0</v>
      </c>
    </row>
    <row r="27" spans="1:29" s="109" customFormat="1" ht="17.25" customHeight="1">
      <c r="A27" s="120">
        <v>12</v>
      </c>
      <c r="B27" s="121" t="s">
        <v>181</v>
      </c>
      <c r="D27" s="122">
        <v>109500</v>
      </c>
      <c r="E27" s="122">
        <f t="shared" si="8"/>
        <v>114427.49999999999</v>
      </c>
      <c r="F27" s="122">
        <f t="shared" si="8"/>
        <v>119576.73749999997</v>
      </c>
      <c r="G27" s="122">
        <f t="shared" ref="G27:H27" si="28">F27*1.045</f>
        <v>124957.69068749997</v>
      </c>
      <c r="H27" s="122">
        <f t="shared" si="28"/>
        <v>130580.78676843747</v>
      </c>
      <c r="I27" s="123">
        <v>71.47519582245431</v>
      </c>
      <c r="J27" s="123">
        <f t="shared" si="0"/>
        <v>74.691579634464745</v>
      </c>
      <c r="K27" s="123">
        <f t="shared" si="1"/>
        <v>78.052700718015643</v>
      </c>
      <c r="L27" s="123">
        <f t="shared" si="10"/>
        <v>81.565072250326352</v>
      </c>
      <c r="M27" s="123">
        <f t="shared" si="11"/>
        <v>85.235500501591034</v>
      </c>
      <c r="N27" s="124"/>
      <c r="O27" s="125"/>
      <c r="P27" s="126">
        <f t="shared" si="12"/>
        <v>0</v>
      </c>
      <c r="Q27" s="128"/>
      <c r="R27" s="125"/>
      <c r="S27" s="126">
        <f t="shared" si="3"/>
        <v>0</v>
      </c>
      <c r="T27" s="128"/>
      <c r="U27" s="125"/>
      <c r="V27" s="126">
        <f t="shared" si="4"/>
        <v>0</v>
      </c>
      <c r="W27" s="128"/>
      <c r="X27" s="125"/>
      <c r="Y27" s="126">
        <f t="shared" si="20"/>
        <v>0</v>
      </c>
      <c r="Z27" s="128"/>
      <c r="AA27" s="125"/>
      <c r="AB27" s="126">
        <f t="shared" si="21"/>
        <v>0</v>
      </c>
      <c r="AC27" s="205">
        <f t="shared" si="7"/>
        <v>0</v>
      </c>
    </row>
    <row r="28" spans="1:29" s="109" customFormat="1" ht="17.25" customHeight="1">
      <c r="A28" s="120">
        <v>13</v>
      </c>
      <c r="B28" s="121" t="s">
        <v>181</v>
      </c>
      <c r="D28" s="122">
        <v>123000</v>
      </c>
      <c r="E28" s="122">
        <f t="shared" si="8"/>
        <v>128534.99999999999</v>
      </c>
      <c r="F28" s="122">
        <f t="shared" si="8"/>
        <v>134319.07499999998</v>
      </c>
      <c r="G28" s="122">
        <f t="shared" ref="G28:H28" si="29">F28*1.045</f>
        <v>140363.43337499996</v>
      </c>
      <c r="H28" s="122">
        <f t="shared" si="29"/>
        <v>146679.78787687497</v>
      </c>
      <c r="I28" s="123">
        <v>80.287206266318535</v>
      </c>
      <c r="J28" s="123">
        <f t="shared" si="0"/>
        <v>83.900130548302869</v>
      </c>
      <c r="K28" s="123">
        <f t="shared" si="1"/>
        <v>87.675636422976496</v>
      </c>
      <c r="L28" s="123">
        <f t="shared" si="10"/>
        <v>91.621040062010422</v>
      </c>
      <c r="M28" s="123">
        <f t="shared" si="11"/>
        <v>95.743986864800888</v>
      </c>
      <c r="N28" s="124"/>
      <c r="O28" s="125"/>
      <c r="P28" s="126">
        <f t="shared" si="12"/>
        <v>0</v>
      </c>
      <c r="Q28" s="128"/>
      <c r="R28" s="125"/>
      <c r="S28" s="126">
        <f t="shared" si="3"/>
        <v>0</v>
      </c>
      <c r="T28" s="128"/>
      <c r="U28" s="125"/>
      <c r="V28" s="126">
        <f t="shared" si="4"/>
        <v>0</v>
      </c>
      <c r="W28" s="128"/>
      <c r="X28" s="125"/>
      <c r="Y28" s="126">
        <f t="shared" si="20"/>
        <v>0</v>
      </c>
      <c r="Z28" s="128"/>
      <c r="AA28" s="125"/>
      <c r="AB28" s="126">
        <f t="shared" si="21"/>
        <v>0</v>
      </c>
      <c r="AC28" s="205">
        <f t="shared" si="7"/>
        <v>0</v>
      </c>
    </row>
    <row r="29" spans="1:29" s="109" customFormat="1" ht="17.25" customHeight="1">
      <c r="A29" s="129">
        <v>13</v>
      </c>
      <c r="B29" s="130" t="s">
        <v>182</v>
      </c>
      <c r="D29" s="122">
        <v>123000</v>
      </c>
      <c r="E29" s="122">
        <f t="shared" si="8"/>
        <v>128534.99999999999</v>
      </c>
      <c r="F29" s="122">
        <f t="shared" si="8"/>
        <v>134319.07499999998</v>
      </c>
      <c r="G29" s="122">
        <f t="shared" ref="G29:H29" si="30">F29*1.045</f>
        <v>140363.43337499996</v>
      </c>
      <c r="H29" s="122">
        <f t="shared" si="30"/>
        <v>146679.78787687497</v>
      </c>
      <c r="I29" s="123">
        <v>80.287206266318535</v>
      </c>
      <c r="J29" s="123">
        <f t="shared" si="0"/>
        <v>83.900130548302869</v>
      </c>
      <c r="K29" s="123">
        <f t="shared" si="1"/>
        <v>87.675636422976496</v>
      </c>
      <c r="L29" s="123">
        <f t="shared" si="10"/>
        <v>91.621040062010422</v>
      </c>
      <c r="M29" s="123">
        <f t="shared" si="11"/>
        <v>95.743986864800888</v>
      </c>
      <c r="N29" s="124"/>
      <c r="O29" s="125"/>
      <c r="P29" s="126">
        <f t="shared" si="12"/>
        <v>0</v>
      </c>
      <c r="Q29" s="128"/>
      <c r="R29" s="125"/>
      <c r="S29" s="126">
        <f t="shared" si="3"/>
        <v>0</v>
      </c>
      <c r="T29" s="128"/>
      <c r="U29" s="125"/>
      <c r="V29" s="126">
        <f t="shared" si="4"/>
        <v>0</v>
      </c>
      <c r="W29" s="128"/>
      <c r="X29" s="125"/>
      <c r="Y29" s="126">
        <f t="shared" si="20"/>
        <v>0</v>
      </c>
      <c r="Z29" s="128"/>
      <c r="AA29" s="125"/>
      <c r="AB29" s="126">
        <f t="shared" si="21"/>
        <v>0</v>
      </c>
      <c r="AC29" s="205">
        <f t="shared" si="7"/>
        <v>0</v>
      </c>
    </row>
    <row r="30" spans="1:29" s="109" customFormat="1" ht="17.25" customHeight="1">
      <c r="A30" s="120">
        <v>14</v>
      </c>
      <c r="B30" s="121" t="s">
        <v>183</v>
      </c>
      <c r="D30" s="122">
        <v>130000</v>
      </c>
      <c r="E30" s="122">
        <f t="shared" si="8"/>
        <v>135850</v>
      </c>
      <c r="F30" s="122">
        <f t="shared" si="8"/>
        <v>141963.25</v>
      </c>
      <c r="G30" s="122">
        <f t="shared" ref="G30:H30" si="31">F30*1.045</f>
        <v>148351.59625</v>
      </c>
      <c r="H30" s="122">
        <f t="shared" si="31"/>
        <v>155027.41808124998</v>
      </c>
      <c r="I30" s="123">
        <v>84.856396866840726</v>
      </c>
      <c r="J30" s="123">
        <f t="shared" si="0"/>
        <v>88.674934725848559</v>
      </c>
      <c r="K30" s="123">
        <f t="shared" si="1"/>
        <v>92.665306788511742</v>
      </c>
      <c r="L30" s="123">
        <f t="shared" si="10"/>
        <v>96.835245593994784</v>
      </c>
      <c r="M30" s="123">
        <f t="shared" si="11"/>
        <v>101.19283164572454</v>
      </c>
      <c r="N30" s="124"/>
      <c r="O30" s="125"/>
      <c r="P30" s="126">
        <f t="shared" si="12"/>
        <v>0</v>
      </c>
      <c r="Q30" s="128"/>
      <c r="R30" s="125"/>
      <c r="S30" s="126">
        <f t="shared" si="3"/>
        <v>0</v>
      </c>
      <c r="T30" s="128"/>
      <c r="U30" s="125"/>
      <c r="V30" s="126">
        <f t="shared" si="4"/>
        <v>0</v>
      </c>
      <c r="W30" s="128"/>
      <c r="X30" s="125"/>
      <c r="Y30" s="126">
        <f t="shared" si="20"/>
        <v>0</v>
      </c>
      <c r="Z30" s="128"/>
      <c r="AA30" s="125"/>
      <c r="AB30" s="126">
        <f t="shared" si="21"/>
        <v>0</v>
      </c>
      <c r="AC30" s="205">
        <f t="shared" si="7"/>
        <v>0</v>
      </c>
    </row>
    <row r="31" spans="1:29" s="109" customFormat="1" ht="17.25" customHeight="1">
      <c r="A31" s="120">
        <v>16</v>
      </c>
      <c r="B31" s="121" t="s">
        <v>184</v>
      </c>
      <c r="D31" s="122">
        <v>160000</v>
      </c>
      <c r="E31" s="122">
        <f t="shared" ref="E31:F34" si="32">D31*1.045</f>
        <v>167200</v>
      </c>
      <c r="F31" s="122">
        <f t="shared" si="32"/>
        <v>174724</v>
      </c>
      <c r="G31" s="122">
        <f t="shared" ref="G31:H31" si="33">F31*1.045</f>
        <v>182586.58</v>
      </c>
      <c r="H31" s="122">
        <f t="shared" si="33"/>
        <v>190802.97609999997</v>
      </c>
      <c r="I31" s="123">
        <v>83.55091383812011</v>
      </c>
      <c r="J31" s="123">
        <f>+E31/1915</f>
        <v>87.310704960835508</v>
      </c>
      <c r="K31" s="123">
        <f>+F31/1915</f>
        <v>91.239686684073106</v>
      </c>
      <c r="L31" s="123">
        <f t="shared" si="10"/>
        <v>119.18184073107049</v>
      </c>
      <c r="M31" s="123">
        <f t="shared" si="11"/>
        <v>124.54502356396866</v>
      </c>
      <c r="N31" s="124"/>
      <c r="O31" s="131"/>
      <c r="P31" s="126">
        <f t="shared" si="12"/>
        <v>0</v>
      </c>
      <c r="Q31" s="132"/>
      <c r="R31" s="131"/>
      <c r="S31" s="126">
        <f t="shared" si="3"/>
        <v>0</v>
      </c>
      <c r="T31" s="132"/>
      <c r="U31" s="131"/>
      <c r="V31" s="126">
        <f t="shared" si="4"/>
        <v>0</v>
      </c>
      <c r="W31" s="132"/>
      <c r="X31" s="131"/>
      <c r="Y31" s="126">
        <f t="shared" si="20"/>
        <v>0</v>
      </c>
      <c r="Z31" s="132"/>
      <c r="AA31" s="131"/>
      <c r="AB31" s="126">
        <f t="shared" si="21"/>
        <v>0</v>
      </c>
      <c r="AC31" s="205">
        <f t="shared" si="7"/>
        <v>0</v>
      </c>
    </row>
    <row r="32" spans="1:29" s="109" customFormat="1" ht="17.25" customHeight="1">
      <c r="A32" s="120" t="s">
        <v>185</v>
      </c>
      <c r="B32" s="121" t="s">
        <v>186</v>
      </c>
      <c r="D32" s="122">
        <v>63500</v>
      </c>
      <c r="E32" s="122">
        <f t="shared" si="32"/>
        <v>66357.5</v>
      </c>
      <c r="F32" s="122">
        <f t="shared" si="32"/>
        <v>69343.587499999994</v>
      </c>
      <c r="G32" s="122">
        <f t="shared" ref="G32:H32" si="34">F32*1.045</f>
        <v>72464.048937499989</v>
      </c>
      <c r="H32" s="122">
        <f t="shared" si="34"/>
        <v>75724.931139687484</v>
      </c>
      <c r="I32" s="123">
        <v>40.189873417721522</v>
      </c>
      <c r="J32" s="123">
        <f>+E32/1580</f>
        <v>41.99841772151899</v>
      </c>
      <c r="K32" s="123">
        <f>+F32/1580</f>
        <v>43.888346518987341</v>
      </c>
      <c r="L32" s="123">
        <f t="shared" si="10"/>
        <v>47.300293040143593</v>
      </c>
      <c r="M32" s="123">
        <f t="shared" si="11"/>
        <v>49.428806226950051</v>
      </c>
      <c r="N32" s="124"/>
      <c r="O32" s="125"/>
      <c r="P32" s="126">
        <f t="shared" si="12"/>
        <v>0</v>
      </c>
      <c r="Q32" s="128"/>
      <c r="R32" s="125"/>
      <c r="S32" s="126">
        <f t="shared" si="3"/>
        <v>0</v>
      </c>
      <c r="T32" s="128"/>
      <c r="U32" s="125"/>
      <c r="V32" s="126">
        <f t="shared" si="4"/>
        <v>0</v>
      </c>
      <c r="W32" s="128"/>
      <c r="X32" s="125"/>
      <c r="Y32" s="126">
        <f t="shared" si="20"/>
        <v>0</v>
      </c>
      <c r="Z32" s="128"/>
      <c r="AA32" s="125"/>
      <c r="AB32" s="126">
        <f t="shared" si="21"/>
        <v>0</v>
      </c>
      <c r="AC32" s="205">
        <f t="shared" si="7"/>
        <v>0</v>
      </c>
    </row>
    <row r="33" spans="1:29" s="109" customFormat="1" ht="17.25" customHeight="1">
      <c r="A33" s="120" t="s">
        <v>185</v>
      </c>
      <c r="B33" s="121" t="s">
        <v>187</v>
      </c>
      <c r="D33" s="122">
        <v>221000</v>
      </c>
      <c r="E33" s="122">
        <f>D33*1.045</f>
        <v>230944.99999999997</v>
      </c>
      <c r="F33" s="122">
        <f t="shared" si="32"/>
        <v>241337.52499999997</v>
      </c>
      <c r="G33" s="122">
        <f t="shared" ref="G33:H33" si="35">F33*1.045</f>
        <v>252197.71362499995</v>
      </c>
      <c r="H33" s="122">
        <f t="shared" si="35"/>
        <v>263546.61073812493</v>
      </c>
      <c r="I33" s="123">
        <v>115.40469973890339</v>
      </c>
      <c r="J33" s="123">
        <f>+E33/1915</f>
        <v>120.59791122715403</v>
      </c>
      <c r="K33" s="123">
        <f>+F33/1915</f>
        <v>126.02481723237597</v>
      </c>
      <c r="L33" s="123">
        <f t="shared" si="10"/>
        <v>164.61991750979109</v>
      </c>
      <c r="M33" s="123">
        <f t="shared" si="11"/>
        <v>172.02781379773168</v>
      </c>
      <c r="N33" s="124"/>
      <c r="O33" s="125"/>
      <c r="P33" s="126">
        <f t="shared" si="12"/>
        <v>0</v>
      </c>
      <c r="Q33" s="128"/>
      <c r="R33" s="125"/>
      <c r="S33" s="126">
        <f t="shared" si="3"/>
        <v>0</v>
      </c>
      <c r="T33" s="128"/>
      <c r="U33" s="125"/>
      <c r="V33" s="126">
        <f t="shared" si="4"/>
        <v>0</v>
      </c>
      <c r="W33" s="128"/>
      <c r="X33" s="125"/>
      <c r="Y33" s="126">
        <f t="shared" si="20"/>
        <v>0</v>
      </c>
      <c r="Z33" s="128"/>
      <c r="AA33" s="125"/>
      <c r="AB33" s="126">
        <f t="shared" si="21"/>
        <v>0</v>
      </c>
      <c r="AC33" s="205">
        <f t="shared" si="7"/>
        <v>0</v>
      </c>
    </row>
    <row r="34" spans="1:29" s="109" customFormat="1" ht="17.25" customHeight="1">
      <c r="A34" s="120" t="s">
        <v>185</v>
      </c>
      <c r="B34" s="121" t="s">
        <v>188</v>
      </c>
      <c r="C34" s="133"/>
      <c r="D34" s="122">
        <v>221000</v>
      </c>
      <c r="E34" s="122">
        <f>D34*1.045</f>
        <v>230944.99999999997</v>
      </c>
      <c r="F34" s="134">
        <f t="shared" si="32"/>
        <v>241337.52499999997</v>
      </c>
      <c r="G34" s="122">
        <f t="shared" ref="G34:H34" si="36">F34*1.045</f>
        <v>252197.71362499995</v>
      </c>
      <c r="H34" s="122">
        <f t="shared" si="36"/>
        <v>263546.61073812493</v>
      </c>
      <c r="I34" s="123">
        <v>115.40469973890339</v>
      </c>
      <c r="J34" s="123">
        <f>+E34/1915</f>
        <v>120.59791122715403</v>
      </c>
      <c r="K34" s="135">
        <f>+F34/1915</f>
        <v>126.02481723237597</v>
      </c>
      <c r="L34" s="123">
        <f t="shared" si="10"/>
        <v>164.61991750979109</v>
      </c>
      <c r="M34" s="123">
        <f t="shared" si="11"/>
        <v>172.02781379773168</v>
      </c>
      <c r="N34" s="136"/>
      <c r="O34" s="125"/>
      <c r="P34" s="126">
        <f t="shared" si="12"/>
        <v>0</v>
      </c>
      <c r="Q34" s="128"/>
      <c r="R34" s="125"/>
      <c r="S34" s="126">
        <f t="shared" si="3"/>
        <v>0</v>
      </c>
      <c r="T34" s="128"/>
      <c r="U34" s="125"/>
      <c r="V34" s="126">
        <f t="shared" si="4"/>
        <v>0</v>
      </c>
      <c r="W34" s="128"/>
      <c r="X34" s="125"/>
      <c r="Y34" s="126">
        <f t="shared" si="20"/>
        <v>0</v>
      </c>
      <c r="Z34" s="128"/>
      <c r="AA34" s="125"/>
      <c r="AB34" s="126">
        <f t="shared" si="21"/>
        <v>0</v>
      </c>
      <c r="AC34" s="205">
        <f t="shared" si="7"/>
        <v>0</v>
      </c>
    </row>
    <row r="35" spans="1:29" s="109" customFormat="1" ht="17.25" customHeight="1" thickBot="1">
      <c r="A35" s="137"/>
      <c r="B35" s="138"/>
      <c r="C35" s="139"/>
      <c r="D35" s="140"/>
      <c r="E35" s="140"/>
      <c r="F35" s="141"/>
      <c r="G35" s="204"/>
      <c r="H35" s="204"/>
      <c r="I35" s="142"/>
      <c r="J35" s="142"/>
      <c r="K35" s="142"/>
      <c r="L35" s="142"/>
      <c r="M35" s="142"/>
      <c r="N35" s="143"/>
      <c r="O35" s="144"/>
      <c r="P35" s="145"/>
      <c r="Q35" s="146"/>
      <c r="R35" s="144"/>
      <c r="S35" s="145"/>
      <c r="T35" s="146"/>
      <c r="U35" s="144"/>
      <c r="V35" s="126">
        <f t="shared" si="4"/>
        <v>0</v>
      </c>
      <c r="W35" s="146"/>
      <c r="X35" s="144"/>
      <c r="Y35" s="126">
        <f t="shared" si="20"/>
        <v>0</v>
      </c>
      <c r="Z35" s="146"/>
      <c r="AA35" s="144"/>
      <c r="AB35" s="126">
        <f t="shared" si="21"/>
        <v>0</v>
      </c>
      <c r="AC35" s="206">
        <f t="shared" si="7"/>
        <v>0</v>
      </c>
    </row>
    <row r="36" spans="1:29" s="109" customFormat="1" ht="17.25" customHeight="1" thickTop="1" thickBot="1">
      <c r="A36" s="212" t="s">
        <v>189</v>
      </c>
      <c r="B36" s="212"/>
      <c r="C36" s="213"/>
      <c r="D36" s="147"/>
      <c r="E36" s="147"/>
      <c r="F36" s="147"/>
      <c r="G36" s="147"/>
      <c r="H36" s="147"/>
      <c r="I36" s="147"/>
      <c r="J36" s="147"/>
      <c r="K36" s="148"/>
      <c r="L36" s="148"/>
      <c r="M36" s="148"/>
      <c r="N36" s="149"/>
      <c r="O36" s="150"/>
      <c r="P36" s="151">
        <f>SUM(P12:P35)</f>
        <v>0</v>
      </c>
      <c r="Q36" s="152"/>
      <c r="R36" s="150"/>
      <c r="S36" s="151">
        <f>SUM(S12:S35)</f>
        <v>0</v>
      </c>
      <c r="T36" s="152"/>
      <c r="U36" s="150"/>
      <c r="V36" s="151">
        <f>SUM(V12:V35)</f>
        <v>0</v>
      </c>
      <c r="W36" s="152"/>
      <c r="X36" s="150"/>
      <c r="Y36" s="151">
        <f>SUM(Y12:Y35)</f>
        <v>0</v>
      </c>
      <c r="Z36" s="152"/>
      <c r="AA36" s="150"/>
      <c r="AB36" s="151">
        <f>SUM(AB12:AB35)</f>
        <v>0</v>
      </c>
      <c r="AC36" s="207">
        <f>SUM(AC12:AC35)</f>
        <v>0</v>
      </c>
    </row>
    <row r="37" spans="1:29" s="109" customFormat="1" ht="17.25" customHeight="1" thickTop="1">
      <c r="A37" s="153"/>
      <c r="C37" s="154"/>
      <c r="D37" s="155"/>
      <c r="E37" s="155"/>
      <c r="F37" s="155"/>
      <c r="G37" s="155"/>
      <c r="H37" s="155"/>
      <c r="I37" s="155"/>
      <c r="J37" s="155"/>
      <c r="K37" s="155"/>
      <c r="L37" s="155"/>
      <c r="M37" s="155"/>
      <c r="N37" s="156"/>
      <c r="O37" s="157"/>
      <c r="P37" s="158"/>
      <c r="Q37" s="159"/>
      <c r="R37" s="157"/>
      <c r="S37" s="158"/>
      <c r="T37" s="159"/>
      <c r="U37" s="157"/>
      <c r="V37" s="158"/>
      <c r="W37" s="159"/>
      <c r="X37" s="157"/>
      <c r="Y37" s="158"/>
      <c r="Z37" s="159"/>
      <c r="AA37" s="157"/>
      <c r="AB37" s="158"/>
      <c r="AC37" s="158"/>
    </row>
    <row r="38" spans="1:29" s="109" customFormat="1" ht="17.25" customHeight="1">
      <c r="A38" s="214" t="s">
        <v>190</v>
      </c>
      <c r="B38" s="214"/>
      <c r="C38" s="215"/>
      <c r="D38" s="155"/>
      <c r="E38" s="155"/>
      <c r="F38" s="155"/>
      <c r="G38" s="155"/>
      <c r="H38" s="155"/>
      <c r="I38" s="155"/>
      <c r="J38" s="155"/>
      <c r="K38" s="155"/>
      <c r="L38" s="155"/>
      <c r="M38" s="155"/>
      <c r="N38" s="156" t="s">
        <v>191</v>
      </c>
      <c r="O38" s="160" t="s">
        <v>192</v>
      </c>
      <c r="P38" s="158"/>
      <c r="Q38" s="156" t="s">
        <v>191</v>
      </c>
      <c r="R38" s="160" t="s">
        <v>192</v>
      </c>
      <c r="S38" s="158"/>
      <c r="T38" s="156" t="s">
        <v>191</v>
      </c>
      <c r="U38" s="160" t="s">
        <v>192</v>
      </c>
      <c r="V38" s="158"/>
      <c r="W38" s="156" t="s">
        <v>191</v>
      </c>
      <c r="X38" s="160" t="s">
        <v>192</v>
      </c>
      <c r="Y38" s="158"/>
      <c r="Z38" s="156" t="s">
        <v>191</v>
      </c>
      <c r="AA38" s="160" t="s">
        <v>192</v>
      </c>
      <c r="AB38" s="158"/>
      <c r="AC38" s="158"/>
    </row>
    <row r="39" spans="1:29" s="109" customFormat="1" ht="17.25" customHeight="1">
      <c r="A39" s="161" t="s">
        <v>185</v>
      </c>
      <c r="B39" s="109" t="s">
        <v>201</v>
      </c>
      <c r="C39" s="154"/>
      <c r="D39" s="155"/>
      <c r="E39" s="155"/>
      <c r="F39" s="155"/>
      <c r="G39" s="155"/>
      <c r="H39" s="155"/>
      <c r="I39" s="155"/>
      <c r="J39" s="155"/>
      <c r="K39" s="155"/>
      <c r="L39" s="155"/>
      <c r="M39" s="155"/>
      <c r="N39" s="162"/>
      <c r="O39" s="125"/>
      <c r="P39" s="126">
        <f>+N39*O39</f>
        <v>0</v>
      </c>
      <c r="Q39" s="163"/>
      <c r="R39" s="125"/>
      <c r="S39" s="126">
        <f>+Q39*R39</f>
        <v>0</v>
      </c>
      <c r="T39" s="163"/>
      <c r="U39" s="125"/>
      <c r="V39" s="126">
        <f>+T39*U39</f>
        <v>0</v>
      </c>
      <c r="W39" s="163"/>
      <c r="X39" s="125"/>
      <c r="Y39" s="126">
        <f>+W39*X39</f>
        <v>0</v>
      </c>
      <c r="Z39" s="163"/>
      <c r="AA39" s="125"/>
      <c r="AB39" s="126">
        <f>+Z39*AA39</f>
        <v>0</v>
      </c>
      <c r="AC39" s="205">
        <f t="shared" ref="AC39:AC42" si="37">P39+S39+V39+Y39+AB39</f>
        <v>0</v>
      </c>
    </row>
    <row r="40" spans="1:29" s="109" customFormat="1" ht="17.25" customHeight="1">
      <c r="A40" s="161" t="s">
        <v>185</v>
      </c>
      <c r="B40" s="109" t="s">
        <v>201</v>
      </c>
      <c r="C40" s="154"/>
      <c r="D40" s="155"/>
      <c r="E40" s="155"/>
      <c r="F40" s="155"/>
      <c r="G40" s="155"/>
      <c r="H40" s="155"/>
      <c r="I40" s="155"/>
      <c r="J40" s="155"/>
      <c r="K40" s="155"/>
      <c r="L40" s="155"/>
      <c r="M40" s="155"/>
      <c r="N40" s="162"/>
      <c r="O40" s="125"/>
      <c r="P40" s="126">
        <f t="shared" ref="P40:P42" si="38">+N40*O40</f>
        <v>0</v>
      </c>
      <c r="Q40" s="163"/>
      <c r="R40" s="125"/>
      <c r="S40" s="126">
        <f t="shared" ref="S40:S42" si="39">+Q40*R40</f>
        <v>0</v>
      </c>
      <c r="T40" s="163"/>
      <c r="U40" s="125"/>
      <c r="V40" s="126">
        <f t="shared" ref="V40:V42" si="40">+T40*U40</f>
        <v>0</v>
      </c>
      <c r="W40" s="163"/>
      <c r="X40" s="125"/>
      <c r="Y40" s="126">
        <f t="shared" ref="Y40:Y42" si="41">+W40*X40</f>
        <v>0</v>
      </c>
      <c r="Z40" s="163"/>
      <c r="AA40" s="125"/>
      <c r="AB40" s="126">
        <f t="shared" ref="AB40:AB42" si="42">+Z40*AA40</f>
        <v>0</v>
      </c>
      <c r="AC40" s="205">
        <f t="shared" si="37"/>
        <v>0</v>
      </c>
    </row>
    <row r="41" spans="1:29" s="109" customFormat="1" ht="17.25" customHeight="1">
      <c r="A41" s="161" t="s">
        <v>185</v>
      </c>
      <c r="B41" s="109" t="s">
        <v>201</v>
      </c>
      <c r="C41" s="154"/>
      <c r="D41" s="155"/>
      <c r="E41" s="155"/>
      <c r="F41" s="155"/>
      <c r="G41" s="155"/>
      <c r="H41" s="155"/>
      <c r="I41" s="155"/>
      <c r="J41" s="155"/>
      <c r="K41" s="155"/>
      <c r="L41" s="155"/>
      <c r="M41" s="155"/>
      <c r="N41" s="162"/>
      <c r="O41" s="125"/>
      <c r="P41" s="126">
        <f t="shared" si="38"/>
        <v>0</v>
      </c>
      <c r="Q41" s="163"/>
      <c r="R41" s="125"/>
      <c r="S41" s="126">
        <f t="shared" si="39"/>
        <v>0</v>
      </c>
      <c r="T41" s="163"/>
      <c r="U41" s="125"/>
      <c r="V41" s="126">
        <f t="shared" si="40"/>
        <v>0</v>
      </c>
      <c r="W41" s="163"/>
      <c r="X41" s="125"/>
      <c r="Y41" s="126">
        <f t="shared" si="41"/>
        <v>0</v>
      </c>
      <c r="Z41" s="163"/>
      <c r="AA41" s="125"/>
      <c r="AB41" s="126">
        <f t="shared" si="42"/>
        <v>0</v>
      </c>
      <c r="AC41" s="205">
        <f t="shared" si="37"/>
        <v>0</v>
      </c>
    </row>
    <row r="42" spans="1:29" s="109" customFormat="1" ht="17.25" customHeight="1" thickBot="1">
      <c r="A42" s="164" t="s">
        <v>185</v>
      </c>
      <c r="B42" s="208" t="s">
        <v>201</v>
      </c>
      <c r="C42" s="165"/>
      <c r="D42" s="166"/>
      <c r="E42" s="166"/>
      <c r="F42" s="166"/>
      <c r="G42" s="166"/>
      <c r="H42" s="166"/>
      <c r="I42" s="166"/>
      <c r="J42" s="166"/>
      <c r="K42" s="166"/>
      <c r="L42" s="166"/>
      <c r="M42" s="166"/>
      <c r="N42" s="167"/>
      <c r="O42" s="144"/>
      <c r="P42" s="168">
        <f t="shared" si="38"/>
        <v>0</v>
      </c>
      <c r="Q42" s="169"/>
      <c r="R42" s="144"/>
      <c r="S42" s="168">
        <f t="shared" si="39"/>
        <v>0</v>
      </c>
      <c r="T42" s="169"/>
      <c r="U42" s="144"/>
      <c r="V42" s="168">
        <f t="shared" si="40"/>
        <v>0</v>
      </c>
      <c r="W42" s="169"/>
      <c r="X42" s="144"/>
      <c r="Y42" s="168">
        <f t="shared" si="41"/>
        <v>0</v>
      </c>
      <c r="Z42" s="169"/>
      <c r="AA42" s="144"/>
      <c r="AB42" s="168">
        <f t="shared" si="42"/>
        <v>0</v>
      </c>
      <c r="AC42" s="205">
        <f t="shared" si="37"/>
        <v>0</v>
      </c>
    </row>
    <row r="43" spans="1:29" s="109" customFormat="1" ht="17.25" customHeight="1" thickTop="1" thickBot="1">
      <c r="A43" s="216" t="s">
        <v>193</v>
      </c>
      <c r="B43" s="216"/>
      <c r="C43" s="216"/>
      <c r="D43" s="170"/>
      <c r="E43" s="170"/>
      <c r="F43" s="170"/>
      <c r="G43" s="170"/>
      <c r="H43" s="170"/>
      <c r="I43" s="170"/>
      <c r="J43" s="170"/>
      <c r="K43" s="170"/>
      <c r="L43" s="170"/>
      <c r="M43" s="170"/>
      <c r="N43" s="171"/>
      <c r="O43" s="172"/>
      <c r="P43" s="173">
        <f>SUM(P37:P42)</f>
        <v>0</v>
      </c>
      <c r="Q43" s="170"/>
      <c r="R43" s="172"/>
      <c r="S43" s="173">
        <f>SUM(S37:S42)</f>
        <v>0</v>
      </c>
      <c r="T43" s="170"/>
      <c r="U43" s="172"/>
      <c r="V43" s="173">
        <f>SUM(V37:V42)</f>
        <v>0</v>
      </c>
      <c r="W43" s="170"/>
      <c r="X43" s="172"/>
      <c r="Y43" s="173">
        <f>SUM(Y37:Y42)</f>
        <v>0</v>
      </c>
      <c r="Z43" s="170"/>
      <c r="AA43" s="172"/>
      <c r="AB43" s="173">
        <f>SUM(AB37:AB42)</f>
        <v>0</v>
      </c>
      <c r="AC43" s="207">
        <f>SUM(AC39:AC42)</f>
        <v>0</v>
      </c>
    </row>
    <row r="44" spans="1:29" s="109" customFormat="1" ht="17.25" customHeight="1" thickTop="1">
      <c r="A44" s="174"/>
      <c r="B44" s="175"/>
      <c r="C44" s="175"/>
      <c r="N44" s="129"/>
      <c r="O44" s="154"/>
      <c r="P44" s="176"/>
      <c r="R44" s="154"/>
      <c r="S44" s="176"/>
      <c r="U44" s="154"/>
      <c r="V44" s="176"/>
      <c r="X44" s="154"/>
      <c r="Y44" s="176"/>
      <c r="AA44" s="154"/>
      <c r="AB44" s="176"/>
      <c r="AC44" s="176"/>
    </row>
    <row r="45" spans="1:29" s="109" customFormat="1" ht="17.25" customHeight="1">
      <c r="A45" s="177" t="s">
        <v>194</v>
      </c>
      <c r="B45" s="102"/>
      <c r="N45" s="129"/>
      <c r="O45" s="154"/>
      <c r="P45" s="176"/>
      <c r="R45" s="154"/>
      <c r="S45" s="176"/>
      <c r="U45" s="154"/>
      <c r="V45" s="176"/>
      <c r="X45" s="154"/>
      <c r="Y45" s="176"/>
      <c r="AA45" s="154"/>
      <c r="AB45" s="176"/>
      <c r="AC45" s="176"/>
    </row>
    <row r="46" spans="1:29" s="109" customFormat="1" ht="17.25" customHeight="1">
      <c r="A46" s="174"/>
      <c r="B46" s="178" t="s">
        <v>202</v>
      </c>
      <c r="C46" s="178"/>
      <c r="N46" s="129"/>
      <c r="O46" s="154"/>
      <c r="P46" s="179"/>
      <c r="R46" s="154"/>
      <c r="S46" s="179"/>
      <c r="U46" s="154"/>
      <c r="V46" s="179"/>
      <c r="X46" s="154"/>
      <c r="Y46" s="179"/>
      <c r="AA46" s="154"/>
      <c r="AB46" s="179"/>
      <c r="AC46" s="205">
        <f t="shared" ref="AC46:AC51" si="43">P46+S46+V46+Y46+AB46</f>
        <v>0</v>
      </c>
    </row>
    <row r="47" spans="1:29" s="109" customFormat="1" ht="17.25" customHeight="1">
      <c r="A47" s="174"/>
      <c r="B47" s="217" t="s">
        <v>195</v>
      </c>
      <c r="C47" s="217"/>
      <c r="N47" s="129"/>
      <c r="O47" s="154"/>
      <c r="P47" s="179"/>
      <c r="R47" s="154"/>
      <c r="S47" s="179"/>
      <c r="U47" s="154"/>
      <c r="V47" s="179"/>
      <c r="X47" s="154"/>
      <c r="Y47" s="179"/>
      <c r="AA47" s="154"/>
      <c r="AB47" s="179"/>
      <c r="AC47" s="205">
        <f t="shared" si="43"/>
        <v>0</v>
      </c>
    </row>
    <row r="48" spans="1:29" s="109" customFormat="1" ht="16.95" customHeight="1">
      <c r="A48" s="174"/>
      <c r="B48" s="178" t="s">
        <v>204</v>
      </c>
      <c r="C48" s="178"/>
      <c r="N48" s="129"/>
      <c r="O48" s="154"/>
      <c r="P48" s="179"/>
      <c r="R48" s="154"/>
      <c r="S48" s="179"/>
      <c r="U48" s="154"/>
      <c r="V48" s="179"/>
      <c r="X48" s="154"/>
      <c r="Y48" s="179"/>
      <c r="AA48" s="154"/>
      <c r="AB48" s="179"/>
      <c r="AC48" s="205">
        <f t="shared" si="43"/>
        <v>0</v>
      </c>
    </row>
    <row r="49" spans="1:29" s="109" customFormat="1" ht="17.25" customHeight="1">
      <c r="A49" s="174"/>
      <c r="B49" s="217" t="s">
        <v>196</v>
      </c>
      <c r="C49" s="217"/>
      <c r="N49" s="129"/>
      <c r="O49" s="154"/>
      <c r="P49" s="179"/>
      <c r="R49" s="154"/>
      <c r="S49" s="179"/>
      <c r="U49" s="154"/>
      <c r="V49" s="179"/>
      <c r="X49" s="154"/>
      <c r="Y49" s="179"/>
      <c r="AA49" s="154"/>
      <c r="AB49" s="179"/>
      <c r="AC49" s="205">
        <f t="shared" si="43"/>
        <v>0</v>
      </c>
    </row>
    <row r="50" spans="1:29" s="109" customFormat="1" ht="17.25" customHeight="1">
      <c r="A50" s="174"/>
      <c r="B50" s="217" t="s">
        <v>203</v>
      </c>
      <c r="C50" s="217"/>
      <c r="N50" s="129"/>
      <c r="O50" s="154"/>
      <c r="P50" s="179"/>
      <c r="R50" s="154"/>
      <c r="S50" s="179"/>
      <c r="U50" s="154"/>
      <c r="V50" s="179"/>
      <c r="X50" s="154"/>
      <c r="Y50" s="179"/>
      <c r="AA50" s="154"/>
      <c r="AB50" s="179"/>
      <c r="AC50" s="205">
        <f t="shared" si="43"/>
        <v>0</v>
      </c>
    </row>
    <row r="51" spans="1:29" s="109" customFormat="1" ht="17.25" customHeight="1" thickBot="1">
      <c r="A51" s="181"/>
      <c r="B51" s="209" t="s">
        <v>197</v>
      </c>
      <c r="C51" s="209"/>
      <c r="D51" s="139"/>
      <c r="E51" s="139"/>
      <c r="F51" s="139"/>
      <c r="G51" s="139"/>
      <c r="H51" s="139"/>
      <c r="I51" s="139"/>
      <c r="J51" s="139"/>
      <c r="K51" s="139"/>
      <c r="L51" s="139"/>
      <c r="M51" s="139"/>
      <c r="N51" s="182"/>
      <c r="O51" s="183"/>
      <c r="P51" s="184"/>
      <c r="Q51" s="139"/>
      <c r="R51" s="183"/>
      <c r="S51" s="184">
        <v>0</v>
      </c>
      <c r="T51" s="139"/>
      <c r="U51" s="183"/>
      <c r="V51" s="184"/>
      <c r="W51" s="139"/>
      <c r="X51" s="183"/>
      <c r="Y51" s="184"/>
      <c r="Z51" s="139"/>
      <c r="AA51" s="183"/>
      <c r="AB51" s="184"/>
      <c r="AC51" s="205">
        <f t="shared" si="43"/>
        <v>0</v>
      </c>
    </row>
    <row r="52" spans="1:29" s="109" customFormat="1" ht="17.25" customHeight="1" thickTop="1" thickBot="1">
      <c r="A52" s="185" t="s">
        <v>198</v>
      </c>
      <c r="B52" s="186"/>
      <c r="C52" s="187"/>
      <c r="D52" s="187"/>
      <c r="E52" s="187"/>
      <c r="F52" s="187"/>
      <c r="G52" s="187"/>
      <c r="H52" s="187"/>
      <c r="I52" s="187"/>
      <c r="J52" s="187"/>
      <c r="K52" s="187"/>
      <c r="L52" s="187"/>
      <c r="M52" s="187"/>
      <c r="N52" s="188"/>
      <c r="O52" s="189"/>
      <c r="P52" s="190">
        <f>SUM(P46:P51)</f>
        <v>0</v>
      </c>
      <c r="Q52" s="187"/>
      <c r="R52" s="189"/>
      <c r="S52" s="190">
        <f>SUM(S46:S51)</f>
        <v>0</v>
      </c>
      <c r="T52" s="187"/>
      <c r="U52" s="189"/>
      <c r="V52" s="190">
        <f>SUM(V46:V51)</f>
        <v>0</v>
      </c>
      <c r="W52" s="187"/>
      <c r="X52" s="189"/>
      <c r="Y52" s="190">
        <f>SUM(Y46:Y51)</f>
        <v>0</v>
      </c>
      <c r="Z52" s="187"/>
      <c r="AA52" s="189"/>
      <c r="AB52" s="190">
        <f>SUM(AB46:AB51)</f>
        <v>0</v>
      </c>
      <c r="AC52" s="190">
        <f>SUM(AC46:AC51)</f>
        <v>0</v>
      </c>
    </row>
    <row r="53" spans="1:29" s="109" customFormat="1" ht="17.25" customHeight="1" thickTop="1">
      <c r="A53" s="108"/>
      <c r="B53" s="191"/>
      <c r="N53" s="129"/>
      <c r="O53" s="154"/>
      <c r="P53" s="192"/>
      <c r="R53" s="154"/>
      <c r="S53" s="192"/>
      <c r="U53" s="154"/>
      <c r="V53" s="192"/>
      <c r="X53" s="154"/>
      <c r="Y53" s="192"/>
      <c r="AA53" s="154"/>
      <c r="AB53" s="192"/>
      <c r="AC53" s="180"/>
    </row>
    <row r="54" spans="1:29" ht="15" customHeight="1">
      <c r="A54" s="108"/>
      <c r="B54" s="191"/>
      <c r="C54" s="109"/>
      <c r="D54" s="109"/>
      <c r="E54" s="109"/>
      <c r="F54" s="109"/>
      <c r="G54" s="109"/>
      <c r="H54" s="109"/>
      <c r="I54" s="109"/>
      <c r="J54" s="109"/>
      <c r="K54" s="109"/>
      <c r="L54" s="109"/>
      <c r="M54" s="109"/>
      <c r="N54" s="129"/>
      <c r="O54" s="154"/>
      <c r="P54" s="192"/>
      <c r="Q54" s="109"/>
      <c r="R54" s="154"/>
      <c r="S54" s="192"/>
      <c r="T54" s="109"/>
      <c r="U54" s="154"/>
      <c r="V54" s="192"/>
      <c r="W54" s="109"/>
      <c r="X54" s="154"/>
      <c r="Y54" s="192"/>
      <c r="Z54" s="109"/>
      <c r="AA54" s="154"/>
      <c r="AB54" s="192"/>
      <c r="AC54" s="192"/>
    </row>
    <row r="55" spans="1:29" ht="27.75" customHeight="1">
      <c r="A55" s="193" t="s">
        <v>199</v>
      </c>
      <c r="B55" s="194"/>
      <c r="C55" s="195"/>
      <c r="D55" s="195"/>
      <c r="E55" s="195"/>
      <c r="F55" s="195"/>
      <c r="G55" s="195"/>
      <c r="H55" s="195"/>
      <c r="I55" s="195"/>
      <c r="J55" s="195"/>
      <c r="K55" s="195"/>
      <c r="L55" s="195"/>
      <c r="M55" s="195"/>
      <c r="N55" s="196"/>
      <c r="O55" s="197"/>
      <c r="P55" s="198">
        <f>P52+P43+P36</f>
        <v>0</v>
      </c>
      <c r="Q55" s="199"/>
      <c r="R55" s="197"/>
      <c r="S55" s="198">
        <f>S52+S43+S36</f>
        <v>0</v>
      </c>
      <c r="T55" s="199"/>
      <c r="U55" s="197"/>
      <c r="V55" s="198">
        <f>V52+V43+V36</f>
        <v>0</v>
      </c>
      <c r="W55" s="199"/>
      <c r="X55" s="197"/>
      <c r="Y55" s="198">
        <f>Y52+Y43+Y36</f>
        <v>0</v>
      </c>
      <c r="Z55" s="199"/>
      <c r="AA55" s="197"/>
      <c r="AB55" s="198">
        <f>AB52+AB43+AB36</f>
        <v>0</v>
      </c>
      <c r="AC55" s="198">
        <f>P55+S55+V55+Y55+AB55</f>
        <v>0</v>
      </c>
    </row>
    <row r="56" spans="1:29" ht="32.25" customHeight="1">
      <c r="A56" s="200" t="s">
        <v>200</v>
      </c>
      <c r="B56" s="201"/>
      <c r="C56" s="201"/>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2">
        <f>AC55</f>
        <v>0</v>
      </c>
    </row>
    <row r="58" spans="1:29">
      <c r="A58" s="203"/>
      <c r="B58" s="203"/>
    </row>
  </sheetData>
  <mergeCells count="16">
    <mergeCell ref="B1:AD1"/>
    <mergeCell ref="A5:B5"/>
    <mergeCell ref="A9:C9"/>
    <mergeCell ref="B11:C11"/>
    <mergeCell ref="N11:O11"/>
    <mergeCell ref="Q11:R11"/>
    <mergeCell ref="T11:U11"/>
    <mergeCell ref="B51:C51"/>
    <mergeCell ref="W11:X11"/>
    <mergeCell ref="Z11:AA11"/>
    <mergeCell ref="A36:C36"/>
    <mergeCell ref="A38:C38"/>
    <mergeCell ref="A43:C43"/>
    <mergeCell ref="B47:C47"/>
    <mergeCell ref="B49:C49"/>
    <mergeCell ref="B50:C5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zoomScale="90" zoomScaleNormal="90" workbookViewId="0">
      <selection activeCell="A15" sqref="A15"/>
    </sheetView>
  </sheetViews>
  <sheetFormatPr defaultColWidth="8.09765625" defaultRowHeight="13.8"/>
  <cols>
    <col min="1" max="1" width="72.8984375" style="6" customWidth="1"/>
    <col min="2" max="2" width="108" style="6" customWidth="1"/>
    <col min="3" max="3" width="95.09765625" style="6" hidden="1" customWidth="1"/>
    <col min="4" max="4" width="64.3984375" style="6" hidden="1" customWidth="1"/>
    <col min="5" max="5" width="74.09765625" style="6" hidden="1" customWidth="1"/>
    <col min="6" max="6" width="104.3984375" style="6" hidden="1" customWidth="1"/>
    <col min="7" max="16384" width="8.09765625" style="6"/>
  </cols>
  <sheetData>
    <row r="1" spans="1:6" ht="14.4" thickBot="1"/>
    <row r="2" spans="1:6" ht="22.8">
      <c r="A2" s="7" t="s">
        <v>121</v>
      </c>
      <c r="B2" s="8" t="s">
        <v>0</v>
      </c>
      <c r="C2" s="9" t="s">
        <v>1</v>
      </c>
      <c r="D2" s="10" t="s">
        <v>2</v>
      </c>
      <c r="E2" s="11" t="s">
        <v>3</v>
      </c>
      <c r="F2" s="12" t="s">
        <v>4</v>
      </c>
    </row>
    <row r="3" spans="1:6" ht="34.200000000000003" customHeight="1">
      <c r="A3" s="13" t="s">
        <v>5</v>
      </c>
      <c r="B3" s="14" t="s">
        <v>6</v>
      </c>
      <c r="C3" s="15" t="s">
        <v>7</v>
      </c>
      <c r="D3" s="16"/>
      <c r="E3" s="17" t="s">
        <v>8</v>
      </c>
      <c r="F3" s="17" t="s">
        <v>9</v>
      </c>
    </row>
    <row r="4" spans="1:6" ht="69" hidden="1">
      <c r="A4" s="13"/>
      <c r="B4" s="14"/>
      <c r="C4" s="15" t="s">
        <v>10</v>
      </c>
      <c r="D4" s="18"/>
      <c r="E4" s="15" t="s">
        <v>11</v>
      </c>
      <c r="F4" s="19" t="s">
        <v>12</v>
      </c>
    </row>
    <row r="5" spans="1:6" ht="69" hidden="1">
      <c r="A5" s="13"/>
      <c r="B5" s="20"/>
      <c r="C5" s="21" t="s">
        <v>13</v>
      </c>
      <c r="D5" s="22" t="s">
        <v>14</v>
      </c>
      <c r="E5" s="15" t="s">
        <v>15</v>
      </c>
      <c r="F5" s="19"/>
    </row>
    <row r="6" spans="1:6" ht="82.8" hidden="1">
      <c r="A6" s="13"/>
      <c r="B6" s="20"/>
      <c r="C6" s="15" t="s">
        <v>16</v>
      </c>
      <c r="D6" s="22"/>
      <c r="E6" s="15" t="s">
        <v>17</v>
      </c>
      <c r="F6" s="19"/>
    </row>
    <row r="7" spans="1:6" ht="138" hidden="1">
      <c r="A7" s="13"/>
      <c r="B7" s="20"/>
      <c r="C7" s="15" t="s">
        <v>18</v>
      </c>
      <c r="D7" s="22"/>
      <c r="E7" s="15"/>
      <c r="F7" s="19"/>
    </row>
    <row r="8" spans="1:6" ht="220.8" hidden="1">
      <c r="A8" s="13"/>
      <c r="B8" s="23"/>
      <c r="C8" s="15" t="s">
        <v>19</v>
      </c>
      <c r="D8" s="22"/>
      <c r="E8" s="15"/>
      <c r="F8" s="19" t="s">
        <v>20</v>
      </c>
    </row>
    <row r="9" spans="1:6" ht="33.6" customHeight="1">
      <c r="A9" s="24"/>
      <c r="B9" s="25" t="s">
        <v>21</v>
      </c>
      <c r="C9" s="26" t="s">
        <v>22</v>
      </c>
      <c r="D9" s="27"/>
      <c r="E9" s="28" t="s">
        <v>23</v>
      </c>
      <c r="F9" s="29"/>
    </row>
    <row r="10" spans="1:6" ht="41.4" hidden="1">
      <c r="A10" s="24"/>
      <c r="B10" s="30"/>
      <c r="C10" s="31" t="s">
        <v>24</v>
      </c>
      <c r="D10" s="27"/>
      <c r="E10" s="26" t="s">
        <v>25</v>
      </c>
      <c r="F10" s="32"/>
    </row>
    <row r="11" spans="1:6" ht="55.2" hidden="1">
      <c r="A11" s="24"/>
      <c r="B11" s="33"/>
      <c r="C11" s="26" t="s">
        <v>26</v>
      </c>
      <c r="D11" s="27"/>
      <c r="E11" s="26"/>
      <c r="F11" s="32"/>
    </row>
    <row r="12" spans="1:6" ht="15">
      <c r="A12" s="13"/>
      <c r="B12" s="23" t="s">
        <v>27</v>
      </c>
      <c r="C12" s="15"/>
      <c r="D12" s="22"/>
      <c r="E12" s="15"/>
      <c r="F12" s="34"/>
    </row>
    <row r="13" spans="1:6" ht="22.8" customHeight="1">
      <c r="A13" s="24"/>
      <c r="B13" s="33" t="s">
        <v>28</v>
      </c>
      <c r="C13" s="26" t="s">
        <v>29</v>
      </c>
      <c r="D13" s="27" t="s">
        <v>30</v>
      </c>
      <c r="E13" s="28" t="s">
        <v>31</v>
      </c>
      <c r="F13" s="29"/>
    </row>
    <row r="14" spans="1:6" ht="21" customHeight="1" thickBot="1">
      <c r="A14" s="35"/>
      <c r="B14" s="36" t="s">
        <v>32</v>
      </c>
      <c r="C14" s="37" t="s">
        <v>33</v>
      </c>
      <c r="D14" s="38"/>
      <c r="E14" s="37" t="s">
        <v>34</v>
      </c>
      <c r="F14" s="39"/>
    </row>
    <row r="15" spans="1:6" ht="22.8" customHeight="1" thickTop="1">
      <c r="A15" s="24" t="s">
        <v>35</v>
      </c>
      <c r="B15" s="40" t="s">
        <v>36</v>
      </c>
      <c r="C15" s="41" t="s">
        <v>37</v>
      </c>
      <c r="D15" s="42" t="s">
        <v>38</v>
      </c>
      <c r="E15" s="43" t="s">
        <v>39</v>
      </c>
      <c r="F15" s="44" t="s">
        <v>40</v>
      </c>
    </row>
    <row r="16" spans="1:6" ht="45" hidden="1">
      <c r="A16" s="24"/>
      <c r="B16" s="30"/>
      <c r="C16" s="26" t="s">
        <v>41</v>
      </c>
      <c r="D16" s="27" t="s">
        <v>42</v>
      </c>
      <c r="E16" s="28" t="s">
        <v>43</v>
      </c>
      <c r="F16" s="45" t="s">
        <v>44</v>
      </c>
    </row>
    <row r="17" spans="1:6" ht="41.4" hidden="1">
      <c r="A17" s="24"/>
      <c r="B17" s="30"/>
      <c r="C17" s="26" t="s">
        <v>45</v>
      </c>
      <c r="D17" s="27"/>
      <c r="E17" s="28"/>
      <c r="F17" s="45"/>
    </row>
    <row r="18" spans="1:6" ht="110.4" hidden="1">
      <c r="A18" s="24"/>
      <c r="B18" s="33"/>
      <c r="C18" s="26" t="s">
        <v>46</v>
      </c>
      <c r="D18" s="27"/>
      <c r="E18" s="28" t="s">
        <v>47</v>
      </c>
      <c r="F18" s="45"/>
    </row>
    <row r="19" spans="1:6" ht="34.200000000000003" customHeight="1">
      <c r="A19" s="13"/>
      <c r="B19" s="20" t="s">
        <v>48</v>
      </c>
      <c r="C19" s="15" t="s">
        <v>49</v>
      </c>
      <c r="D19" s="18" t="s">
        <v>50</v>
      </c>
      <c r="E19" s="17" t="s">
        <v>51</v>
      </c>
      <c r="F19" s="19" t="s">
        <v>52</v>
      </c>
    </row>
    <row r="20" spans="1:6" ht="55.2" hidden="1">
      <c r="A20" s="13"/>
      <c r="B20" s="20"/>
      <c r="C20" s="15" t="s">
        <v>53</v>
      </c>
      <c r="D20" s="18" t="s">
        <v>54</v>
      </c>
      <c r="E20" s="17" t="s">
        <v>55</v>
      </c>
      <c r="F20" s="19"/>
    </row>
    <row r="21" spans="1:6" s="50" customFormat="1" ht="96.6" hidden="1">
      <c r="A21" s="46"/>
      <c r="B21" s="47"/>
      <c r="C21" s="17" t="s">
        <v>56</v>
      </c>
      <c r="D21" s="48" t="s">
        <v>57</v>
      </c>
      <c r="E21" s="17"/>
      <c r="F21" s="49"/>
    </row>
    <row r="22" spans="1:6" s="50" customFormat="1" ht="138" hidden="1">
      <c r="A22" s="46"/>
      <c r="B22" s="47"/>
      <c r="C22" s="51" t="s">
        <v>58</v>
      </c>
      <c r="D22" s="48" t="s">
        <v>59</v>
      </c>
      <c r="E22" s="17" t="s">
        <v>60</v>
      </c>
      <c r="F22" s="49"/>
    </row>
    <row r="23" spans="1:6" s="50" customFormat="1" ht="138" hidden="1">
      <c r="A23" s="46"/>
      <c r="B23" s="47"/>
      <c r="C23" s="17" t="s">
        <v>61</v>
      </c>
      <c r="D23" s="52"/>
      <c r="E23" s="53"/>
      <c r="F23" s="54"/>
    </row>
    <row r="24" spans="1:6" s="50" customFormat="1" ht="82.8" hidden="1">
      <c r="A24" s="46"/>
      <c r="B24" s="47"/>
      <c r="C24" s="17" t="s">
        <v>62</v>
      </c>
      <c r="D24" s="55"/>
      <c r="E24" s="56"/>
      <c r="F24" s="54"/>
    </row>
    <row r="25" spans="1:6" s="50" customFormat="1" ht="37.799999999999997" customHeight="1">
      <c r="A25" s="57"/>
      <c r="B25" s="58" t="s">
        <v>63</v>
      </c>
      <c r="C25" s="28" t="s">
        <v>64</v>
      </c>
      <c r="D25" s="59" t="s">
        <v>65</v>
      </c>
      <c r="E25" s="28" t="s">
        <v>66</v>
      </c>
      <c r="F25" s="60"/>
    </row>
    <row r="26" spans="1:6" s="50" customFormat="1" ht="27.6" hidden="1">
      <c r="A26" s="57"/>
      <c r="B26" s="58"/>
      <c r="C26" s="61" t="s">
        <v>67</v>
      </c>
      <c r="D26" s="62"/>
      <c r="E26" s="28"/>
      <c r="F26" s="63" t="s">
        <v>68</v>
      </c>
    </row>
    <row r="27" spans="1:6" s="50" customFormat="1" ht="55.2" hidden="1">
      <c r="A27" s="57"/>
      <c r="B27" s="64"/>
      <c r="C27" s="28" t="s">
        <v>69</v>
      </c>
      <c r="D27" s="65" t="s">
        <v>70</v>
      </c>
      <c r="E27" s="28"/>
      <c r="F27" s="66"/>
    </row>
    <row r="28" spans="1:6" s="50" customFormat="1" ht="24.6" customHeight="1">
      <c r="A28" s="46"/>
      <c r="B28" s="55" t="s">
        <v>71</v>
      </c>
      <c r="C28" s="17" t="s">
        <v>72</v>
      </c>
      <c r="D28" s="48" t="s">
        <v>65</v>
      </c>
      <c r="E28" s="17" t="s">
        <v>73</v>
      </c>
      <c r="F28" s="67"/>
    </row>
    <row r="29" spans="1:6" s="50" customFormat="1" ht="22.8" customHeight="1">
      <c r="A29" s="57"/>
      <c r="B29" s="64" t="s">
        <v>74</v>
      </c>
      <c r="C29" s="28" t="s">
        <v>75</v>
      </c>
      <c r="D29" s="68" t="s">
        <v>76</v>
      </c>
      <c r="E29" s="28" t="s">
        <v>77</v>
      </c>
      <c r="F29" s="63" t="s">
        <v>78</v>
      </c>
    </row>
    <row r="30" spans="1:6" s="50" customFormat="1" ht="24.6" customHeight="1" thickBot="1">
      <c r="A30" s="69"/>
      <c r="B30" s="70" t="s">
        <v>79</v>
      </c>
      <c r="C30" s="71" t="s">
        <v>80</v>
      </c>
      <c r="D30" s="72" t="s">
        <v>81</v>
      </c>
      <c r="E30" s="71" t="s">
        <v>82</v>
      </c>
      <c r="F30" s="73" t="s">
        <v>83</v>
      </c>
    </row>
    <row r="31" spans="1:6" s="50" customFormat="1" ht="49.8" customHeight="1" thickTop="1">
      <c r="A31" s="57" t="s">
        <v>84</v>
      </c>
      <c r="B31" s="58" t="s">
        <v>85</v>
      </c>
      <c r="C31" s="43" t="s">
        <v>86</v>
      </c>
      <c r="D31" s="74" t="s">
        <v>87</v>
      </c>
      <c r="E31" s="43" t="s">
        <v>88</v>
      </c>
      <c r="F31" s="75"/>
    </row>
    <row r="32" spans="1:6" s="50" customFormat="1" ht="27.6" hidden="1">
      <c r="A32" s="57"/>
      <c r="B32" s="58"/>
      <c r="C32" s="43" t="s">
        <v>89</v>
      </c>
      <c r="D32" s="68"/>
      <c r="E32" s="28"/>
      <c r="F32" s="63"/>
    </row>
    <row r="33" spans="1:6" s="50" customFormat="1" ht="55.2" hidden="1">
      <c r="A33" s="57"/>
      <c r="B33" s="58"/>
      <c r="C33" s="28" t="s">
        <v>90</v>
      </c>
      <c r="D33" s="68"/>
      <c r="E33" s="28" t="s">
        <v>91</v>
      </c>
      <c r="F33" s="63"/>
    </row>
    <row r="34" spans="1:6" s="50" customFormat="1" ht="41.4" hidden="1">
      <c r="A34" s="57"/>
      <c r="B34" s="58"/>
      <c r="C34" s="76" t="s">
        <v>92</v>
      </c>
      <c r="D34" s="77"/>
      <c r="E34" s="28"/>
      <c r="F34" s="63"/>
    </row>
    <row r="35" spans="1:6" s="50" customFormat="1" ht="69.599999999999994" hidden="1" thickBot="1">
      <c r="A35" s="78"/>
      <c r="B35" s="79"/>
      <c r="C35" s="80" t="s">
        <v>93</v>
      </c>
      <c r="D35" s="81"/>
      <c r="E35" s="80" t="s">
        <v>94</v>
      </c>
      <c r="F35" s="82"/>
    </row>
    <row r="36" spans="1:6" s="50" customFormat="1" ht="81" customHeight="1">
      <c r="A36" s="46" t="s">
        <v>95</v>
      </c>
      <c r="B36" s="47" t="s">
        <v>96</v>
      </c>
      <c r="C36" s="56" t="s">
        <v>97</v>
      </c>
      <c r="D36" s="83"/>
      <c r="E36" s="56" t="s">
        <v>98</v>
      </c>
      <c r="F36" s="84"/>
    </row>
    <row r="37" spans="1:6" s="50" customFormat="1" ht="41.4" hidden="1">
      <c r="A37" s="46"/>
      <c r="B37" s="47"/>
      <c r="C37" s="56" t="s">
        <v>99</v>
      </c>
      <c r="D37" s="48"/>
      <c r="E37" s="17"/>
      <c r="F37" s="67"/>
    </row>
    <row r="38" spans="1:6" s="50" customFormat="1" ht="41.4" hidden="1">
      <c r="A38" s="46"/>
      <c r="B38" s="47"/>
      <c r="C38" s="17" t="s">
        <v>100</v>
      </c>
      <c r="D38" s="48" t="s">
        <v>101</v>
      </c>
      <c r="E38" s="17" t="s">
        <v>102</v>
      </c>
      <c r="F38" s="67"/>
    </row>
    <row r="39" spans="1:6" s="50" customFormat="1" ht="69" hidden="1">
      <c r="A39" s="46"/>
      <c r="B39" s="55"/>
      <c r="C39" s="17" t="s">
        <v>103</v>
      </c>
      <c r="D39" s="85"/>
      <c r="E39" s="17"/>
      <c r="F39" s="86"/>
    </row>
    <row r="40" spans="1:6" s="50" customFormat="1" ht="51" customHeight="1">
      <c r="A40" s="57"/>
      <c r="B40" s="58" t="s">
        <v>104</v>
      </c>
      <c r="C40" s="28" t="s">
        <v>105</v>
      </c>
      <c r="D40" s="65" t="s">
        <v>106</v>
      </c>
      <c r="E40" s="28" t="s">
        <v>107</v>
      </c>
      <c r="F40" s="63" t="s">
        <v>108</v>
      </c>
    </row>
    <row r="41" spans="1:6" s="50" customFormat="1" ht="82.8" hidden="1">
      <c r="A41" s="57"/>
      <c r="B41" s="58"/>
      <c r="C41" s="28" t="s">
        <v>109</v>
      </c>
      <c r="D41" s="68"/>
      <c r="E41" s="28" t="s">
        <v>110</v>
      </c>
      <c r="F41" s="87" t="s">
        <v>111</v>
      </c>
    </row>
    <row r="42" spans="1:6" s="50" customFormat="1" ht="69" hidden="1">
      <c r="A42" s="57"/>
      <c r="B42" s="58"/>
      <c r="C42" s="43" t="s">
        <v>112</v>
      </c>
      <c r="D42" s="88"/>
      <c r="E42" s="28"/>
      <c r="F42" s="89" t="s">
        <v>113</v>
      </c>
    </row>
    <row r="43" spans="1:6" s="50" customFormat="1" ht="55.2" hidden="1">
      <c r="A43" s="57"/>
      <c r="B43" s="58"/>
      <c r="C43" s="76" t="s">
        <v>114</v>
      </c>
      <c r="D43" s="90"/>
      <c r="E43" s="28"/>
      <c r="F43" s="89" t="s">
        <v>115</v>
      </c>
    </row>
    <row r="44" spans="1:6" s="50" customFormat="1" ht="69" hidden="1">
      <c r="A44" s="57"/>
      <c r="B44" s="58"/>
      <c r="C44" s="76" t="s">
        <v>116</v>
      </c>
      <c r="D44" s="90"/>
      <c r="E44" s="28"/>
      <c r="F44" s="89" t="s">
        <v>117</v>
      </c>
    </row>
    <row r="45" spans="1:6" s="50" customFormat="1" ht="82.8" hidden="1">
      <c r="A45" s="57"/>
      <c r="B45" s="58"/>
      <c r="C45" s="91" t="s">
        <v>118</v>
      </c>
      <c r="D45" s="90"/>
      <c r="E45" s="76"/>
      <c r="F45" s="89" t="s">
        <v>119</v>
      </c>
    </row>
    <row r="46" spans="1:6" s="50" customFormat="1" ht="55.8" hidden="1" thickBot="1">
      <c r="A46" s="92"/>
      <c r="B46" s="64"/>
      <c r="C46" s="28" t="s">
        <v>120</v>
      </c>
      <c r="D46" s="62"/>
      <c r="E46" s="28"/>
      <c r="F46" s="2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2"/>
  <sheetViews>
    <sheetView topLeftCell="A7" workbookViewId="0">
      <selection activeCell="O29" sqref="O29"/>
    </sheetView>
  </sheetViews>
  <sheetFormatPr defaultRowHeight="13.8"/>
  <sheetData>
    <row r="1" spans="2:11" ht="22.8">
      <c r="B1" s="98" t="s">
        <v>140</v>
      </c>
    </row>
    <row r="2" spans="2:11" ht="15.6">
      <c r="B2" s="93" t="s">
        <v>122</v>
      </c>
    </row>
    <row r="3" spans="2:11" ht="15.6">
      <c r="B3" s="94"/>
    </row>
    <row r="4" spans="2:11" ht="15.6">
      <c r="B4" s="93" t="s">
        <v>123</v>
      </c>
    </row>
    <row r="5" spans="2:11" ht="15.6">
      <c r="B5" s="95" t="s">
        <v>124</v>
      </c>
    </row>
    <row r="6" spans="2:11" ht="15.6">
      <c r="B6" s="95" t="s">
        <v>125</v>
      </c>
    </row>
    <row r="7" spans="2:11" ht="15.6">
      <c r="B7" s="95" t="s">
        <v>126</v>
      </c>
    </row>
    <row r="8" spans="2:11" ht="15.6">
      <c r="B8" s="93"/>
    </row>
    <row r="9" spans="2:11" ht="15.6">
      <c r="B9" s="93" t="s">
        <v>127</v>
      </c>
    </row>
    <row r="10" spans="2:11" ht="15.6">
      <c r="B10" s="93" t="s">
        <v>128</v>
      </c>
    </row>
    <row r="11" spans="2:11" ht="15.6">
      <c r="B11" s="93"/>
    </row>
    <row r="12" spans="2:11" ht="15.6">
      <c r="B12" s="93" t="s">
        <v>129</v>
      </c>
    </row>
    <row r="13" spans="2:11" ht="15.6">
      <c r="B13" s="94" t="s">
        <v>130</v>
      </c>
    </row>
    <row r="14" spans="2:11" ht="15.6">
      <c r="B14" s="94" t="s">
        <v>131</v>
      </c>
    </row>
    <row r="15" spans="2:11" ht="15.6">
      <c r="B15" s="94" t="s">
        <v>132</v>
      </c>
    </row>
    <row r="16" spans="2:11" ht="15.6">
      <c r="B16" s="96" t="s">
        <v>133</v>
      </c>
      <c r="C16" s="97"/>
      <c r="D16" s="97"/>
      <c r="E16" s="97"/>
      <c r="F16" s="97"/>
      <c r="G16" s="97"/>
      <c r="H16" s="97"/>
      <c r="I16" s="97"/>
      <c r="J16" s="97"/>
      <c r="K16" s="97"/>
    </row>
    <row r="17" spans="2:11" ht="15.6">
      <c r="B17" s="96" t="s">
        <v>134</v>
      </c>
      <c r="C17" s="97"/>
      <c r="D17" s="97"/>
      <c r="E17" s="97"/>
      <c r="F17" s="97"/>
      <c r="G17" s="97"/>
      <c r="H17" s="97"/>
      <c r="I17" s="97"/>
      <c r="J17" s="97"/>
      <c r="K17" s="97"/>
    </row>
    <row r="18" spans="2:11" ht="15.6">
      <c r="B18" s="96" t="s">
        <v>135</v>
      </c>
      <c r="C18" s="97"/>
      <c r="D18" s="97"/>
      <c r="E18" s="97"/>
      <c r="F18" s="97"/>
      <c r="G18" s="97"/>
      <c r="H18" s="97"/>
      <c r="I18" s="97"/>
      <c r="J18" s="97"/>
      <c r="K18" s="97"/>
    </row>
    <row r="19" spans="2:11" ht="15.6">
      <c r="B19" s="96" t="s">
        <v>136</v>
      </c>
      <c r="C19" s="97"/>
      <c r="D19" s="97"/>
      <c r="E19" s="97"/>
      <c r="F19" s="97"/>
      <c r="G19" s="97"/>
      <c r="H19" s="97"/>
      <c r="I19" s="97"/>
      <c r="J19" s="97"/>
      <c r="K19" s="97"/>
    </row>
    <row r="20" spans="2:11" ht="15.6">
      <c r="B20" s="96" t="s">
        <v>137</v>
      </c>
      <c r="C20" s="97"/>
      <c r="D20" s="97"/>
      <c r="E20" s="97"/>
      <c r="F20" s="97"/>
      <c r="G20" s="97"/>
      <c r="H20" s="97"/>
      <c r="I20" s="97"/>
      <c r="J20" s="97"/>
      <c r="K20" s="97"/>
    </row>
    <row r="21" spans="2:11" ht="15.6">
      <c r="B21" s="96" t="s">
        <v>138</v>
      </c>
      <c r="C21" s="97"/>
      <c r="D21" s="97"/>
      <c r="E21" s="97"/>
      <c r="F21" s="97"/>
      <c r="G21" s="97"/>
      <c r="H21" s="97"/>
      <c r="I21" s="97"/>
      <c r="J21" s="97"/>
      <c r="K21" s="97"/>
    </row>
    <row r="22" spans="2:11" ht="15.6">
      <c r="B22" s="96" t="s">
        <v>139</v>
      </c>
      <c r="C22" s="97"/>
      <c r="D22" s="97"/>
      <c r="E22" s="97"/>
      <c r="F22" s="97"/>
      <c r="G22" s="97"/>
      <c r="H22" s="97"/>
      <c r="I22" s="97"/>
      <c r="J22" s="97"/>
      <c r="K22" s="97"/>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TemplafyTemplateConfiguration><![CDATA[{"transformationConfigurations":[],"templateName":"blankspreadsheet","templateDescription":"","enableDocumentContentUpdater":false,"version":"2.0"}]]></TemplafyTemplateConfiguration>
</file>

<file path=customXml/item2.xml><?xml version="1.0" encoding="utf-8"?>
<p:properties xmlns:p="http://schemas.microsoft.com/office/2006/metadata/properties" xmlns:xsi="http://www.w3.org/2001/XMLSchema-instance" xmlns:pc="http://schemas.microsoft.com/office/infopath/2007/PartnerControls">
  <documentManagement>
    <_activity xmlns="fff7a198-8c0b-429a-9f87-c9cab87964a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8A72078CFF5554C9E4AF83673199238" ma:contentTypeVersion="15" ma:contentTypeDescription="Een nieuw document maken." ma:contentTypeScope="" ma:versionID="5ea5be836a3d4920ebe3cf16fbd551a2">
  <xsd:schema xmlns:xsd="http://www.w3.org/2001/XMLSchema" xmlns:xs="http://www.w3.org/2001/XMLSchema" xmlns:p="http://schemas.microsoft.com/office/2006/metadata/properties" xmlns:ns3="080fdd34-ffe9-4ece-941f-6fb6e5d801c5" xmlns:ns4="fff7a198-8c0b-429a-9f87-c9cab87964ae" targetNamespace="http://schemas.microsoft.com/office/2006/metadata/properties" ma:root="true" ma:fieldsID="2aca4d63b2b3f7981c73b04fe4fc0b3f" ns3:_="" ns4:_="">
    <xsd:import namespace="080fdd34-ffe9-4ece-941f-6fb6e5d801c5"/>
    <xsd:import namespace="fff7a198-8c0b-429a-9f87-c9cab87964a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_activity" minOccurs="0"/>
                <xsd:element ref="ns4:MediaServiceObjectDetectorVersions" minOccurs="0"/>
                <xsd:element ref="ns4:MediaServiceSearchProperties" minOccurs="0"/>
                <xsd:element ref="ns4:MediaServiceDateTaken" minOccurs="0"/>
                <xsd:element ref="ns4:MediaServiceSystemTags" minOccurs="0"/>
                <xsd:element ref="ns4:MediaServiceGenerationTime" minOccurs="0"/>
                <xsd:element ref="ns4:MediaServiceEventHashCode" minOccurs="0"/>
                <xsd:element ref="ns4:MediaLengthInSeconds" minOccurs="0"/>
                <xsd:element ref="ns4:MediaServiceOCR"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0fdd34-ffe9-4ece-941f-6fb6e5d801c5"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SharingHintHash" ma:index="10" nillable="true" ma:displayName="Hint-hash dele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f7a198-8c0b-429a-9f87-c9cab87964a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TemplafyFormConfiguration><![CDATA[{"formFields":[],"formDataEntries":[]}]]></TemplafyFormConfiguration>
</file>

<file path=customXml/itemProps1.xml><?xml version="1.0" encoding="utf-8"?>
<ds:datastoreItem xmlns:ds="http://schemas.openxmlformats.org/officeDocument/2006/customXml" ds:itemID="{4AA36A76-3B54-468A-BBF8-2CAC56C26734}">
  <ds:schemaRefs/>
</ds:datastoreItem>
</file>

<file path=customXml/itemProps2.xml><?xml version="1.0" encoding="utf-8"?>
<ds:datastoreItem xmlns:ds="http://schemas.openxmlformats.org/officeDocument/2006/customXml" ds:itemID="{6B45E51F-6813-41B1-82C8-FA8DE35CDAEE}">
  <ds:schemaRefs>
    <ds:schemaRef ds:uri="http://schemas.microsoft.com/office/2006/documentManagement/types"/>
    <ds:schemaRef ds:uri="http://schemas.openxmlformats.org/package/2006/metadata/core-properties"/>
    <ds:schemaRef ds:uri="http://purl.org/dc/terms/"/>
    <ds:schemaRef ds:uri="http://purl.org/dc/dcmitype/"/>
    <ds:schemaRef ds:uri="080fdd34-ffe9-4ece-941f-6fb6e5d801c5"/>
    <ds:schemaRef ds:uri="http://purl.org/dc/elements/1.1/"/>
    <ds:schemaRef ds:uri="http://schemas.microsoft.com/office/2006/metadata/properties"/>
    <ds:schemaRef ds:uri="http://schemas.microsoft.com/office/infopath/2007/PartnerControls"/>
    <ds:schemaRef ds:uri="fff7a198-8c0b-429a-9f87-c9cab87964ae"/>
    <ds:schemaRef ds:uri="http://www.w3.org/XML/1998/namespace"/>
  </ds:schemaRefs>
</ds:datastoreItem>
</file>

<file path=customXml/itemProps3.xml><?xml version="1.0" encoding="utf-8"?>
<ds:datastoreItem xmlns:ds="http://schemas.openxmlformats.org/officeDocument/2006/customXml" ds:itemID="{23204F7C-8C83-4836-B318-C0B080B832E1}">
  <ds:schemaRefs>
    <ds:schemaRef ds:uri="http://schemas.microsoft.com/sharepoint/v3/contenttype/forms"/>
  </ds:schemaRefs>
</ds:datastoreItem>
</file>

<file path=customXml/itemProps4.xml><?xml version="1.0" encoding="utf-8"?>
<ds:datastoreItem xmlns:ds="http://schemas.openxmlformats.org/officeDocument/2006/customXml" ds:itemID="{AE976BA3-1D60-421C-8C00-9FFCD4F90D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0fdd34-ffe9-4ece-941f-6fb6e5d801c5"/>
    <ds:schemaRef ds:uri="fff7a198-8c0b-429a-9f87-c9cab87964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7BDFBEA-AC99-494E-B4AC-B406D5E20D32}">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Werkbladen</vt:lpstr>
      </vt:variant>
      <vt:variant>
        <vt:i4>5</vt:i4>
      </vt:variant>
    </vt:vector>
  </HeadingPairs>
  <TitlesOfParts>
    <vt:vector size="5" baseType="lpstr">
      <vt:lpstr>1. Format NL FOA</vt:lpstr>
      <vt:lpstr>2. Format ENG FOA</vt:lpstr>
      <vt:lpstr>3. Begrotingsformat FOA</vt:lpstr>
      <vt:lpstr>EUR strategie</vt:lpstr>
      <vt:lpstr>Koers 28 Strategie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2024-08-12T06:54:48Z</dcterms:created>
  <dcterms:modified xsi:type="dcterms:W3CDTF">2025-10-06T09:25:55Z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erasmusmc</vt:lpwstr>
  </property>
  <property fmtid="{D5CDD505-2E9C-101B-9397-08002B2CF9AE}" pid="3" name="TemplafyTemplateId">
    <vt:lpwstr>970965601778925958</vt:lpwstr>
  </property>
  <property fmtid="{D5CDD505-2E9C-101B-9397-08002B2CF9AE}" pid="4" name="TemplafyUserProfileId">
    <vt:lpwstr>637737781110599175</vt:lpwstr>
  </property>
  <property fmtid="{D5CDD505-2E9C-101B-9397-08002B2CF9AE}" pid="5" name="TemplafyFromBlank">
    <vt:bool>true</vt:bool>
  </property>
  <property fmtid="{D5CDD505-2E9C-101B-9397-08002B2CF9AE}" pid="6" name="ContentTypeId">
    <vt:lpwstr>0x01010088A72078CFF5554C9E4AF83673199238</vt:lpwstr>
  </property>
</Properties>
</file>